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950" activeTab="1"/>
  </bookViews>
  <sheets>
    <sheet name="HK1" sheetId="1" r:id="rId1"/>
    <sheet name="HK2" sheetId="2" r:id="rId2"/>
    <sheet name="Sheet1" sheetId="4" r:id="rId3"/>
    <sheet name="Sheet2" sheetId="5" r:id="rId4"/>
    <sheet name="Sheet3" sheetId="6" r:id="rId5"/>
  </sheets>
  <definedNames>
    <definedName name="_xlnm.Print_Titles" localSheetId="0">'HK1'!$9:$10</definedName>
  </definedNames>
  <calcPr calcId="144525"/>
</workbook>
</file>

<file path=xl/calcChain.xml><?xml version="1.0" encoding="utf-8"?>
<calcChain xmlns="http://schemas.openxmlformats.org/spreadsheetml/2006/main">
  <c r="Q59" i="6" l="1"/>
  <c r="R111" i="6"/>
  <c r="Q111" i="6"/>
  <c r="S110" i="6"/>
  <c r="R62" i="6"/>
  <c r="R63" i="6"/>
  <c r="Q64" i="6"/>
  <c r="R65" i="6"/>
  <c r="R66" i="6"/>
  <c r="Q67" i="6"/>
  <c r="Q68" i="6"/>
  <c r="R69" i="6"/>
  <c r="R70" i="6"/>
  <c r="R71" i="6"/>
  <c r="R72" i="6"/>
  <c r="R73" i="6"/>
  <c r="R74" i="6"/>
  <c r="R75" i="6"/>
  <c r="R76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61" i="6"/>
  <c r="R35" i="6"/>
  <c r="R37" i="6"/>
  <c r="R46" i="6"/>
  <c r="R16" i="6"/>
  <c r="R58" i="6" s="1"/>
  <c r="R108" i="6" s="1"/>
  <c r="R17" i="6"/>
  <c r="R18" i="6"/>
  <c r="R20" i="6"/>
  <c r="R22" i="6"/>
  <c r="R23" i="6"/>
  <c r="R24" i="6"/>
  <c r="R50" i="6"/>
  <c r="R53" i="6"/>
  <c r="Q14" i="6"/>
  <c r="Q58" i="6" s="1"/>
  <c r="S58" i="6" s="1"/>
  <c r="Q15" i="6"/>
  <c r="Q19" i="6"/>
  <c r="Q21" i="6"/>
  <c r="Q25" i="6"/>
  <c r="Q26" i="6"/>
  <c r="Q28" i="6"/>
  <c r="Q29" i="6"/>
  <c r="Q30" i="6"/>
  <c r="Q31" i="6"/>
  <c r="Q32" i="6"/>
  <c r="Q33" i="6"/>
  <c r="Q34" i="6"/>
  <c r="Q36" i="6"/>
  <c r="Q38" i="6"/>
  <c r="Q39" i="6"/>
  <c r="Q40" i="6"/>
  <c r="Q41" i="6"/>
  <c r="Q42" i="6"/>
  <c r="Q43" i="6"/>
  <c r="Q44" i="6"/>
  <c r="Q45" i="6"/>
  <c r="Q47" i="6"/>
  <c r="Q48" i="6"/>
  <c r="Q49" i="6"/>
  <c r="Q51" i="6"/>
  <c r="Q52" i="6"/>
  <c r="Q54" i="6"/>
  <c r="Q55" i="6"/>
  <c r="Q56" i="6"/>
  <c r="Q57" i="6"/>
  <c r="R13" i="6"/>
  <c r="Q12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20" i="2"/>
  <c r="N21" i="2"/>
  <c r="N22" i="2"/>
  <c r="N23" i="2"/>
  <c r="N24" i="2"/>
  <c r="N25" i="2"/>
  <c r="N26" i="2"/>
  <c r="N27" i="2"/>
  <c r="N28" i="2"/>
  <c r="F15" i="2" l="1"/>
  <c r="N15" i="2"/>
  <c r="O15" i="2" s="1"/>
  <c r="N35" i="2" l="1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53" i="2"/>
  <c r="O53" i="2" s="1"/>
  <c r="N54" i="2"/>
  <c r="O54" i="2" s="1"/>
  <c r="N55" i="2"/>
  <c r="O55" i="2" s="1"/>
  <c r="N56" i="2"/>
  <c r="O56" i="2" s="1"/>
  <c r="N57" i="2"/>
  <c r="O57" i="2" s="1"/>
  <c r="N58" i="2"/>
  <c r="O58" i="2" s="1"/>
  <c r="N59" i="2"/>
  <c r="O59" i="2" s="1"/>
  <c r="F36" i="2"/>
  <c r="F31" i="2"/>
  <c r="F32" i="2"/>
  <c r="F33" i="2"/>
  <c r="F34" i="2"/>
  <c r="F35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O24" i="2"/>
  <c r="O25" i="2"/>
  <c r="O26" i="2"/>
  <c r="O27" i="2"/>
  <c r="F14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13" i="2"/>
  <c r="F30" i="2"/>
  <c r="N51" i="1" l="1"/>
  <c r="N52" i="1"/>
  <c r="N34" i="2"/>
  <c r="O34" i="2" s="1"/>
  <c r="N33" i="2"/>
  <c r="O33" i="2" s="1"/>
  <c r="N32" i="2"/>
  <c r="O32" i="2" s="1"/>
  <c r="N31" i="2"/>
  <c r="O31" i="2" s="1"/>
  <c r="N30" i="2"/>
  <c r="O30" i="2" s="1"/>
  <c r="O28" i="2"/>
  <c r="O23" i="2"/>
  <c r="O22" i="2"/>
  <c r="O21" i="2"/>
  <c r="O20" i="2"/>
  <c r="N19" i="2"/>
  <c r="O19" i="2" s="1"/>
  <c r="N18" i="2"/>
  <c r="O18" i="2" s="1"/>
  <c r="N17" i="2"/>
  <c r="O17" i="2" s="1"/>
  <c r="N16" i="2"/>
  <c r="O16" i="2" s="1"/>
  <c r="N14" i="2"/>
  <c r="O14" i="2" s="1"/>
  <c r="N13" i="2"/>
  <c r="O13" i="2" s="1"/>
  <c r="E12" i="5" l="1"/>
  <c r="E11" i="5"/>
  <c r="E10" i="5"/>
  <c r="E13" i="4"/>
  <c r="E12" i="4"/>
  <c r="E11" i="4"/>
  <c r="E10" i="4"/>
  <c r="N55" i="1" l="1"/>
  <c r="N31" i="1"/>
  <c r="N29" i="1"/>
  <c r="N30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3" i="1"/>
  <c r="N54" i="1"/>
  <c r="N56" i="1"/>
  <c r="N57" i="1"/>
  <c r="N28" i="1"/>
  <c r="N25" i="1" l="1"/>
  <c r="N17" i="1"/>
  <c r="N12" i="1"/>
  <c r="N13" i="1"/>
  <c r="N20" i="1"/>
  <c r="N15" i="1"/>
  <c r="N26" i="1"/>
  <c r="N23" i="1"/>
  <c r="N21" i="1"/>
  <c r="N14" i="1"/>
  <c r="N16" i="1"/>
  <c r="N19" i="1"/>
  <c r="N24" i="1"/>
  <c r="N18" i="1"/>
  <c r="N22" i="1"/>
  <c r="Q108" i="6"/>
  <c r="S108" i="6" s="1"/>
  <c r="R109" i="6" l="1"/>
  <c r="Q109" i="6"/>
</calcChain>
</file>

<file path=xl/sharedStrings.xml><?xml version="1.0" encoding="utf-8"?>
<sst xmlns="http://schemas.openxmlformats.org/spreadsheetml/2006/main" count="612" uniqueCount="195">
  <si>
    <t>ỦY BAN NHÂN DÂN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</si>
  <si>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</si>
  <si>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</si>
  <si>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</si>
  <si>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</si>
  <si>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BẢN BÁO CÁO KẾT QUẢ KIỂM TRA TOÀN DIỆN GIÁO VIÊN</t>
  </si>
  <si>
    <t xml:space="preserve">KHOA HỌC CƠ BẢN </t>
  </si>
  <si>
    <t>TT</t>
  </si>
  <si>
    <t>HỌ VÀ TÊN</t>
  </si>
  <si>
    <t>DỰ GIỜ</t>
  </si>
  <si>
    <t>ĐIỂM MỤC II</t>
  </si>
  <si>
    <t>ĐIỂM MỤC III</t>
  </si>
  <si>
    <t>TỔNG
CỘNG</t>
  </si>
  <si>
    <t>XẾP LOẠI TOÀN DIỆN</t>
  </si>
  <si>
    <t>GHI
 CHÚ</t>
  </si>
  <si>
    <t>Xếp loại
dự giờ</t>
  </si>
  <si>
    <t>a</t>
  </si>
  <si>
    <t>b</t>
  </si>
  <si>
    <t>c</t>
  </si>
  <si>
    <t>GIÁO VIÊN CƠ HỮU</t>
  </si>
  <si>
    <t>Bình</t>
  </si>
  <si>
    <t>Tốt</t>
  </si>
  <si>
    <t>Khá</t>
  </si>
  <si>
    <t>Nguyễn Văn</t>
  </si>
  <si>
    <t>Hậu</t>
  </si>
  <si>
    <t>Phạm Thị Thu</t>
  </si>
  <si>
    <t>Hiền</t>
  </si>
  <si>
    <t>Hùng</t>
  </si>
  <si>
    <t>Võ Thị Hồng</t>
  </si>
  <si>
    <t>Lan</t>
  </si>
  <si>
    <t>Nga</t>
  </si>
  <si>
    <t>Nguyễn Mạnh</t>
  </si>
  <si>
    <t>Phương</t>
  </si>
  <si>
    <t>Thắng</t>
  </si>
  <si>
    <t>Nguyễn Thị Cẩm</t>
  </si>
  <si>
    <t>Thạch</t>
  </si>
  <si>
    <t>Thảo</t>
  </si>
  <si>
    <t>Trâm</t>
  </si>
  <si>
    <t>Đặng Thị Kiến</t>
  </si>
  <si>
    <t>Trúc</t>
  </si>
  <si>
    <t>Tuyết</t>
  </si>
  <si>
    <t>GIÁO VIÊN THỈNH GIẢNG</t>
  </si>
  <si>
    <t>Nguyễn Công</t>
  </si>
  <si>
    <t>Cường</t>
  </si>
  <si>
    <t>Nguyễn Phú</t>
  </si>
  <si>
    <t xml:space="preserve">Nguyễn Quỳnh </t>
  </si>
  <si>
    <t>Giao</t>
  </si>
  <si>
    <t xml:space="preserve">Trương Thị </t>
  </si>
  <si>
    <t>Hồng</t>
  </si>
  <si>
    <t>Nguyễn Thị Bích</t>
  </si>
  <si>
    <t>Hà Việt</t>
  </si>
  <si>
    <t>Hường</t>
  </si>
  <si>
    <t>Hồ Khắc</t>
  </si>
  <si>
    <t>Khuyên</t>
  </si>
  <si>
    <t>Võ Ngọc</t>
  </si>
  <si>
    <t>Lân</t>
  </si>
  <si>
    <t>Bùi Văn</t>
  </si>
  <si>
    <t>Mạnh</t>
  </si>
  <si>
    <t xml:space="preserve">Lê Thị </t>
  </si>
  <si>
    <t>Mùi</t>
  </si>
  <si>
    <t>Trần Huỳnh Tuyết</t>
  </si>
  <si>
    <t>Như</t>
  </si>
  <si>
    <t>Bùi Đức</t>
  </si>
  <si>
    <t>Phước</t>
  </si>
  <si>
    <t>Nguyễn Thị Thanh</t>
  </si>
  <si>
    <t xml:space="preserve">Phạm Quang </t>
  </si>
  <si>
    <t>Tùng</t>
  </si>
  <si>
    <r>
      <t xml:space="preserve">* </t>
    </r>
    <r>
      <rPr>
        <b/>
        <i/>
        <u/>
        <sz val="14"/>
        <rFont val="Times New Roman"/>
        <family val="1"/>
      </rPr>
      <t xml:space="preserve">Yêu cầu: </t>
    </r>
    <r>
      <rPr>
        <sz val="14"/>
        <rFont val="Times New Roman"/>
        <family val="1"/>
      </rPr>
      <t>Bản này lập thành 2 bản, khoa lưu 1 bản cùng các phiếu dự giờ, kiểm tra toàn diện GV, gởi phòng TS-ĐT-GTVL bản chính.</t>
    </r>
  </si>
  <si>
    <t>TRƯỞNG KHOA</t>
  </si>
  <si>
    <t>Trần Kim Thu Liễu</t>
  </si>
  <si>
    <t>TP. Hồ Chí Minh, ngày ... tháng ... năm 2018</t>
  </si>
  <si>
    <t xml:space="preserve">Cao Thị </t>
  </si>
  <si>
    <t xml:space="preserve">Dương Đức </t>
  </si>
  <si>
    <t>Kiên</t>
  </si>
  <si>
    <t>Giang Phi</t>
  </si>
  <si>
    <t>Hà Như</t>
  </si>
  <si>
    <t>Mai</t>
  </si>
  <si>
    <t>Lê Nguyễn Mỹ</t>
  </si>
  <si>
    <t>Lê Thái</t>
  </si>
  <si>
    <t>Lê Văn</t>
  </si>
  <si>
    <t>Ngô Thanh</t>
  </si>
  <si>
    <t>Điền</t>
  </si>
  <si>
    <t xml:space="preserve">Nguyễn Đức </t>
  </si>
  <si>
    <t>Tân</t>
  </si>
  <si>
    <t>Nguyễn Phương</t>
  </si>
  <si>
    <t>Hà</t>
  </si>
  <si>
    <t>Nguyễn Thanh</t>
  </si>
  <si>
    <t>Tú</t>
  </si>
  <si>
    <t xml:space="preserve">Nguyễn Thị </t>
  </si>
  <si>
    <t>Thủy</t>
  </si>
  <si>
    <t>Nguyễn Thị Bảo</t>
  </si>
  <si>
    <t>Trân</t>
  </si>
  <si>
    <t xml:space="preserve">Nguyễn Thị Huyền </t>
  </si>
  <si>
    <t>Nguyễn Thị Thu</t>
  </si>
  <si>
    <t>Tâm</t>
  </si>
  <si>
    <t xml:space="preserve">Nguyễn Thị Thu </t>
  </si>
  <si>
    <t>Đông</t>
  </si>
  <si>
    <t xml:space="preserve">Nguyễn Văn </t>
  </si>
  <si>
    <t>Trần Kim Thu</t>
  </si>
  <si>
    <t>Liễu</t>
  </si>
  <si>
    <t>Trần Thanh</t>
  </si>
  <si>
    <t xml:space="preserve">Trần Thị Ánh </t>
  </si>
  <si>
    <t>Trịnh Khắc</t>
  </si>
  <si>
    <t>Vũ</t>
  </si>
  <si>
    <t xml:space="preserve">Vương Thanh </t>
  </si>
  <si>
    <t>Thuỷ</t>
  </si>
  <si>
    <t>Nguyễn Ngọc</t>
  </si>
  <si>
    <t>Chương</t>
  </si>
  <si>
    <t>Phan Thanh</t>
  </si>
  <si>
    <t>Tuân</t>
  </si>
  <si>
    <t>Bùi Thị Ngọc</t>
  </si>
  <si>
    <t>Tuyền</t>
  </si>
  <si>
    <t xml:space="preserve">Bạch Văn </t>
  </si>
  <si>
    <t>Gân</t>
  </si>
  <si>
    <t>Mai Võ Hoàng</t>
  </si>
  <si>
    <t>Giang</t>
  </si>
  <si>
    <t>Kiều Thị Thanh</t>
  </si>
  <si>
    <t>Hiếu</t>
  </si>
  <si>
    <t>Trần Thị Diễm</t>
  </si>
  <si>
    <t>Huỳnh</t>
  </si>
  <si>
    <t>Huỳnh Thị Phương</t>
  </si>
  <si>
    <t>Kiều</t>
  </si>
  <si>
    <r>
      <t xml:space="preserve">Điểm kiêm nhiệm
</t>
    </r>
    <r>
      <rPr>
        <i/>
        <sz val="14"/>
        <rFont val="Times New Roman"/>
        <family val="1"/>
      </rPr>
      <t>(không kiêm nhiệm thì không tính)</t>
    </r>
  </si>
  <si>
    <r>
      <t xml:space="preserve">Điểm
trung bình </t>
    </r>
    <r>
      <rPr>
        <i/>
        <sz val="14"/>
        <rFont val="Times New Roman"/>
        <family val="1"/>
      </rPr>
      <t>(theo phiếu dự giờ)</t>
    </r>
  </si>
  <si>
    <r>
      <t xml:space="preserve">Điểm bảo lưu năm học theo qui định </t>
    </r>
    <r>
      <rPr>
        <i/>
        <sz val="14"/>
        <rFont val="Times New Roman"/>
        <family val="1"/>
      </rPr>
      <t>(nếu có)</t>
    </r>
  </si>
  <si>
    <t>HỌC KỲ : I - NĂM HỌC: 2018 -  2019</t>
  </si>
  <si>
    <t>Phan Cảnh</t>
  </si>
  <si>
    <t>Tứ</t>
  </si>
  <si>
    <t>Nguyễn Hoàng</t>
  </si>
  <si>
    <t>Võ Văn</t>
  </si>
  <si>
    <t>Đức</t>
  </si>
  <si>
    <t xml:space="preserve">Võ Thị </t>
  </si>
  <si>
    <t>Linh</t>
  </si>
  <si>
    <t>Lý Thục</t>
  </si>
  <si>
    <t>Trinh</t>
  </si>
  <si>
    <t>BẢNG TÍNH KẾT QUẢ GIẢNG DẠY HỌC KỲ I/2018 - 2019</t>
  </si>
  <si>
    <t>LỚP DẠY</t>
  </si>
  <si>
    <t>MÔN DẠY</t>
  </si>
  <si>
    <t>SỐ HS ĐẠT TRÊN 
TB/ SĨ SỐ</t>
  </si>
  <si>
    <t>TÍNH RA %</t>
  </si>
  <si>
    <t>GHI CHÚ</t>
  </si>
  <si>
    <t>Họ và tên Giảng viên</t>
  </si>
  <si>
    <t>Tổ: Ngữ văn</t>
  </si>
  <si>
    <t>Khoa : Khoa học Cơ bản</t>
  </si>
  <si>
    <t>Phan Thanh Tuân</t>
  </si>
  <si>
    <t>18T4-ANM1</t>
  </si>
  <si>
    <t>Ngữ văn 1</t>
  </si>
  <si>
    <t>35 hs / 40</t>
  </si>
  <si>
    <t>TỔNG CỘNG</t>
  </si>
  <si>
    <t>18T4-LTM1</t>
  </si>
  <si>
    <t>36 HS/43</t>
  </si>
  <si>
    <t>18T4-QTM1</t>
  </si>
  <si>
    <t>50 HS/62</t>
  </si>
  <si>
    <t>121 HS / 145</t>
  </si>
  <si>
    <t>Trưởng khoa</t>
  </si>
  <si>
    <t>Trưởng bộ môn</t>
  </si>
  <si>
    <t>Giảng viên</t>
  </si>
  <si>
    <t>Nguyễn Thị Thanh Thảo</t>
  </si>
  <si>
    <t>18T4-QTD1</t>
  </si>
  <si>
    <t>18T4-NNA1</t>
  </si>
  <si>
    <t>18 hs / 26</t>
  </si>
  <si>
    <t>17 hs / 23</t>
  </si>
  <si>
    <t>35 hs / 49</t>
  </si>
  <si>
    <t>HỌC KỲ : II - NĂM HỌC: 2018 -  2019</t>
  </si>
  <si>
    <t>Hồ Thị Thanh</t>
  </si>
  <si>
    <t>Thương</t>
  </si>
  <si>
    <t>Trung 
bình</t>
  </si>
  <si>
    <t>TP. Hồ Chí Minh, ngày 26 tháng 3 năm 2019</t>
  </si>
  <si>
    <t xml:space="preserve">Phan Thị </t>
  </si>
  <si>
    <t>Huỳnh Thị</t>
  </si>
  <si>
    <t>Bích</t>
  </si>
  <si>
    <t>Trần Văn</t>
  </si>
  <si>
    <t>Độ</t>
  </si>
  <si>
    <t xml:space="preserve">Võ Văn </t>
  </si>
  <si>
    <t>Lương Ngọc</t>
  </si>
  <si>
    <t>Hoàng</t>
  </si>
  <si>
    <t>Nguyễn Quy</t>
  </si>
  <si>
    <t>Hưng</t>
  </si>
  <si>
    <t>K'</t>
  </si>
  <si>
    <t>Luyên</t>
  </si>
  <si>
    <t>Nguyễn Thành</t>
  </si>
  <si>
    <t>Nam</t>
  </si>
  <si>
    <t>Lê Thị Yến</t>
  </si>
  <si>
    <t>Nhung</t>
  </si>
  <si>
    <t>Nguyễn Tiến</t>
  </si>
  <si>
    <t>Sĩ</t>
  </si>
  <si>
    <t xml:space="preserve">Đường Thị </t>
  </si>
  <si>
    <t>Trần Quang</t>
  </si>
  <si>
    <t>Thêu</t>
  </si>
  <si>
    <t>Hàm Hữu</t>
  </si>
  <si>
    <t>Tựu</t>
  </si>
  <si>
    <t>Úy</t>
  </si>
  <si>
    <t>TP. Hồ Chí Minh, ngày 30 tháng 7 năm 2019</t>
  </si>
  <si>
    <t>hk1</t>
  </si>
  <si>
    <t>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</si>
</sst>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i/>
      <u/>
      <sz val="14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43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center" indent="9"/>
    </xf>
    <xf numFmtId="0" fontId="6" fillId="0" borderId="0" xfId="0" applyFont="1"/>
    <xf numFmtId="0" fontId="7" fillId="0" borderId="1" xfId="0" applyFont="1" applyBorder="1"/>
    <xf numFmtId="43" fontId="5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2" fontId="5" fillId="0" borderId="1" xfId="1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5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3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3" fontId="5" fillId="0" borderId="1" xfId="1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43" fontId="5" fillId="0" borderId="1" xfId="1" applyNumberFormat="1" applyFont="1" applyBorder="1" applyAlignment="1">
      <alignment vertical="center"/>
    </xf>
    <xf numFmtId="43" fontId="5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2" fontId="5" fillId="0" borderId="1" xfId="1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1" xfId="0" applyFont="1" applyBorder="1"/>
    <xf numFmtId="0" fontId="5" fillId="0" borderId="1" xfId="0" applyFont="1" applyFill="1" applyBorder="1"/>
    <xf numFmtId="0" fontId="0" fillId="0" borderId="0" xfId="0" applyFill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9525</xdr:rowOff>
    </xdr:from>
    <xdr:to>
      <xdr:col>2</xdr:col>
      <xdr:colOff>342900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514475" y="6572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2</xdr:row>
      <xdr:rowOff>9525</xdr:rowOff>
    </xdr:from>
    <xdr:to>
      <xdr:col>14</xdr:col>
      <xdr:colOff>542925</xdr:colOff>
      <xdr:row>2</xdr:row>
      <xdr:rowOff>9525</xdr:rowOff>
    </xdr:to>
    <xdr:cxnSp macro="">
      <xdr:nvCxnSpPr>
        <xdr:cNvPr id="5" name="Straight Connector 4"/>
        <xdr:cNvCxnSpPr/>
      </xdr:nvCxnSpPr>
      <xdr:spPr>
        <a:xfrm flipV="1">
          <a:off x="7400925" y="4191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2</xdr:row>
      <xdr:rowOff>228600</xdr:rowOff>
    </xdr:from>
    <xdr:to>
      <xdr:col>2</xdr:col>
      <xdr:colOff>352425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1562100" y="638175"/>
          <a:ext cx="847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276225</xdr:colOff>
      <xdr:row>1</xdr:row>
      <xdr:rowOff>200025</xdr:rowOff>
    </xdr:from>
    <xdr:to>
      <xdr:col>14</xdr:col>
      <xdr:colOff>371475</xdr:colOff>
      <xdr:row>1</xdr:row>
      <xdr:rowOff>200025</xdr:rowOff>
    </xdr:to>
    <xdr:cxnSp macro="">
      <xdr:nvCxnSpPr>
        <xdr:cNvPr id="4" name="Straight Connector 3"/>
        <xdr:cNvCxnSpPr/>
      </xdr:nvCxnSpPr>
      <xdr:spPr>
        <a:xfrm>
          <a:off x="7886700" y="400050"/>
          <a:ext cx="1924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9525</xdr:rowOff>
    </xdr:from>
    <xdr:to>
      <xdr:col>2</xdr:col>
      <xdr:colOff>342900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514475" y="6572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2</xdr:row>
      <xdr:rowOff>9525</xdr:rowOff>
    </xdr:from>
    <xdr:to>
      <xdr:col>14</xdr:col>
      <xdr:colOff>542925</xdr:colOff>
      <xdr:row>2</xdr:row>
      <xdr:rowOff>9525</xdr:rowOff>
    </xdr:to>
    <xdr:cxnSp macro="">
      <xdr:nvCxnSpPr>
        <xdr:cNvPr id="3" name="Straight Connector 2"/>
        <xdr:cNvCxnSpPr/>
      </xdr:nvCxnSpPr>
      <xdr:spPr>
        <a:xfrm flipV="1">
          <a:off x="7400925" y="4191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5"/>
  <sheetViews>
    <sheetView topLeftCell="A11" workbookViewId="0">
      <selection activeCell="Q18" sqref="A1:XFD1048576"/>
    </sheetView>
  </sheetViews>
  <sheetFormatPr defaultRowHeight="15" x14ac:dyDescent="0.25"/>
  <cols>
    <col min="2" max="2" width="19.140625" customWidth="1"/>
    <col min="3" max="3" width="11.5703125" customWidth="1"/>
    <col min="4" max="4" width="11.42578125" style="57" customWidth="1"/>
    <col min="5" max="5" width="7.140625" customWidth="1"/>
    <col min="6" max="6" width="8.7109375" style="57" customWidth="1"/>
    <col min="7" max="7" width="7.42578125" customWidth="1"/>
    <col min="8" max="8" width="6.85546875" customWidth="1"/>
    <col min="9" max="9" width="6.5703125" customWidth="1"/>
    <col min="10" max="11" width="7.42578125" customWidth="1"/>
    <col min="12" max="12" width="7.28515625" customWidth="1"/>
    <col min="13" max="13" width="10.42578125" customWidth="1"/>
    <col min="14" max="14" width="10.7109375" customWidth="1"/>
    <col min="15" max="15" width="13.42578125" customWidth="1"/>
    <col min="16" max="16" width="10.28515625" customWidth="1"/>
  </cols>
  <sheetData>
    <row r="1" spans="1:16" ht="15.75" x14ac:dyDescent="0.25">
      <c r="A1" s="102" t="s">
        <v>0</v>
      </c>
      <c r="B1" s="102"/>
      <c r="C1" s="102"/>
      <c r="D1" s="102"/>
      <c r="E1" s="102"/>
      <c r="F1" s="39"/>
      <c r="G1" s="2"/>
      <c r="H1" s="2"/>
      <c r="I1" s="2"/>
      <c r="J1" s="3"/>
      <c r="K1" s="100" t="s">
        <v>1</v>
      </c>
      <c r="L1" s="100"/>
      <c r="M1" s="100"/>
      <c r="N1" s="100"/>
      <c r="O1" s="100"/>
      <c r="P1" s="100"/>
    </row>
    <row r="2" spans="1:16" ht="16.5" x14ac:dyDescent="0.25">
      <c r="A2" s="100" t="s">
        <v>2</v>
      </c>
      <c r="B2" s="100"/>
      <c r="C2" s="100"/>
      <c r="D2" s="100"/>
      <c r="E2" s="100"/>
      <c r="F2" s="39"/>
      <c r="G2" s="2"/>
      <c r="H2" s="2"/>
      <c r="I2" s="2"/>
      <c r="J2" s="3"/>
      <c r="K2" s="101" t="s">
        <v>3</v>
      </c>
      <c r="L2" s="101"/>
      <c r="M2" s="101"/>
      <c r="N2" s="101"/>
      <c r="O2" s="101"/>
      <c r="P2" s="101"/>
    </row>
    <row r="3" spans="1:16" ht="18.75" x14ac:dyDescent="0.25">
      <c r="A3" s="100" t="s">
        <v>4</v>
      </c>
      <c r="B3" s="100"/>
      <c r="C3" s="100"/>
      <c r="D3" s="100"/>
      <c r="E3" s="100"/>
      <c r="F3" s="39"/>
      <c r="G3" s="2"/>
      <c r="H3" s="2"/>
      <c r="I3" s="3"/>
      <c r="J3" s="3"/>
      <c r="K3" s="3"/>
      <c r="L3" s="2"/>
      <c r="M3" s="2"/>
      <c r="N3" s="2"/>
      <c r="O3" s="5"/>
      <c r="P3" s="2"/>
    </row>
    <row r="4" spans="1:16" ht="18.75" x14ac:dyDescent="0.25">
      <c r="A4" s="4"/>
      <c r="B4" s="4"/>
      <c r="C4" s="4"/>
      <c r="D4" s="58"/>
      <c r="E4" s="2"/>
      <c r="F4" s="39"/>
      <c r="G4" s="2"/>
      <c r="H4" s="2"/>
      <c r="I4" s="3"/>
      <c r="J4" s="3"/>
      <c r="K4" s="16" t="s">
        <v>167</v>
      </c>
      <c r="L4" s="2"/>
      <c r="M4" s="2"/>
      <c r="N4" s="2"/>
      <c r="O4" s="5"/>
      <c r="P4" s="2"/>
    </row>
    <row r="5" spans="1:16" x14ac:dyDescent="0.25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x14ac:dyDescent="0.25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</row>
    <row r="7" spans="1:16" ht="18.75" x14ac:dyDescent="0.25">
      <c r="A7" s="89" t="s">
        <v>125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</row>
    <row r="8" spans="1:16" ht="18.75" x14ac:dyDescent="0.25">
      <c r="A8" s="89" t="s">
        <v>6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ht="18.75" x14ac:dyDescent="0.25">
      <c r="A9" s="91" t="s">
        <v>7</v>
      </c>
      <c r="B9" s="93" t="s">
        <v>8</v>
      </c>
      <c r="C9" s="94"/>
      <c r="D9" s="86" t="s">
        <v>9</v>
      </c>
      <c r="E9" s="88"/>
      <c r="F9" s="42"/>
      <c r="G9" s="97" t="s">
        <v>10</v>
      </c>
      <c r="H9" s="97"/>
      <c r="I9" s="97"/>
      <c r="J9" s="97" t="s">
        <v>11</v>
      </c>
      <c r="K9" s="97"/>
      <c r="L9" s="97"/>
      <c r="M9" s="98" t="s">
        <v>122</v>
      </c>
      <c r="N9" s="98" t="s">
        <v>12</v>
      </c>
      <c r="O9" s="98" t="s">
        <v>13</v>
      </c>
      <c r="P9" s="98" t="s">
        <v>14</v>
      </c>
    </row>
    <row r="10" spans="1:16" ht="189" customHeight="1" x14ac:dyDescent="0.25">
      <c r="A10" s="92"/>
      <c r="B10" s="95"/>
      <c r="C10" s="96"/>
      <c r="D10" s="43" t="s">
        <v>123</v>
      </c>
      <c r="E10" s="6" t="s">
        <v>124</v>
      </c>
      <c r="F10" s="43" t="s">
        <v>15</v>
      </c>
      <c r="G10" s="10" t="s">
        <v>16</v>
      </c>
      <c r="H10" s="10" t="s">
        <v>17</v>
      </c>
      <c r="I10" s="10" t="s">
        <v>18</v>
      </c>
      <c r="J10" s="10" t="s">
        <v>16</v>
      </c>
      <c r="K10" s="10" t="s">
        <v>17</v>
      </c>
      <c r="L10" s="10" t="s">
        <v>18</v>
      </c>
      <c r="M10" s="98"/>
      <c r="N10" s="98"/>
      <c r="O10" s="98"/>
      <c r="P10" s="97"/>
    </row>
    <row r="11" spans="1:16" ht="18.75" x14ac:dyDescent="0.25">
      <c r="A11" s="86" t="s">
        <v>19</v>
      </c>
      <c r="B11" s="87"/>
      <c r="C11" s="88"/>
      <c r="D11" s="43"/>
      <c r="E11" s="6"/>
      <c r="F11" s="43"/>
      <c r="G11" s="10"/>
      <c r="H11" s="10"/>
      <c r="I11" s="10"/>
      <c r="J11" s="10"/>
      <c r="K11" s="10"/>
      <c r="L11" s="10"/>
      <c r="M11" s="6"/>
      <c r="N11" s="6"/>
      <c r="O11" s="6"/>
      <c r="P11" s="10"/>
    </row>
    <row r="12" spans="1:16" ht="18.75" x14ac:dyDescent="0.3">
      <c r="A12" s="8">
        <v>1</v>
      </c>
      <c r="B12" s="24" t="s">
        <v>79</v>
      </c>
      <c r="C12" s="28" t="s">
        <v>20</v>
      </c>
      <c r="D12" s="60">
        <v>17.5</v>
      </c>
      <c r="E12" s="6"/>
      <c r="F12" s="54" t="s">
        <v>21</v>
      </c>
      <c r="G12" s="8">
        <v>8</v>
      </c>
      <c r="H12" s="8">
        <v>0</v>
      </c>
      <c r="I12" s="8">
        <v>1</v>
      </c>
      <c r="J12" s="8">
        <v>6</v>
      </c>
      <c r="K12" s="8">
        <v>2</v>
      </c>
      <c r="L12" s="8">
        <v>2</v>
      </c>
      <c r="M12" s="7">
        <v>2</v>
      </c>
      <c r="N12" s="61">
        <f t="shared" ref="N12:N57" si="0">SUM(D12:E12,G12:M12)</f>
        <v>38.5</v>
      </c>
      <c r="O12" s="54" t="s">
        <v>22</v>
      </c>
      <c r="P12" s="10"/>
    </row>
    <row r="13" spans="1:16" ht="18.75" x14ac:dyDescent="0.3">
      <c r="A13" s="8">
        <v>2</v>
      </c>
      <c r="B13" s="24" t="s">
        <v>80</v>
      </c>
      <c r="C13" s="28" t="s">
        <v>81</v>
      </c>
      <c r="D13" s="60">
        <v>18.25</v>
      </c>
      <c r="E13" s="25"/>
      <c r="F13" s="54" t="s">
        <v>21</v>
      </c>
      <c r="G13" s="8">
        <v>8</v>
      </c>
      <c r="H13" s="8">
        <v>0</v>
      </c>
      <c r="I13" s="8">
        <v>4</v>
      </c>
      <c r="J13" s="8">
        <v>6</v>
      </c>
      <c r="K13" s="8">
        <v>2</v>
      </c>
      <c r="L13" s="8">
        <v>2</v>
      </c>
      <c r="M13" s="7">
        <v>2</v>
      </c>
      <c r="N13" s="61">
        <f t="shared" si="0"/>
        <v>42.25</v>
      </c>
      <c r="O13" s="54" t="s">
        <v>21</v>
      </c>
      <c r="P13" s="10"/>
    </row>
    <row r="14" spans="1:16" ht="18.75" x14ac:dyDescent="0.3">
      <c r="A14" s="8">
        <v>3</v>
      </c>
      <c r="B14" s="24" t="s">
        <v>23</v>
      </c>
      <c r="C14" s="28" t="s">
        <v>96</v>
      </c>
      <c r="D14" s="60">
        <v>17.75</v>
      </c>
      <c r="E14" s="6"/>
      <c r="F14" s="54" t="s">
        <v>21</v>
      </c>
      <c r="G14" s="8">
        <v>8</v>
      </c>
      <c r="H14" s="8">
        <v>0</v>
      </c>
      <c r="I14" s="8">
        <v>0</v>
      </c>
      <c r="J14" s="8">
        <v>6</v>
      </c>
      <c r="K14" s="8">
        <v>2</v>
      </c>
      <c r="L14" s="8">
        <v>2</v>
      </c>
      <c r="M14" s="7">
        <v>2</v>
      </c>
      <c r="N14" s="61">
        <f t="shared" si="0"/>
        <v>37.75</v>
      </c>
      <c r="O14" s="54" t="s">
        <v>22</v>
      </c>
      <c r="P14" s="10"/>
    </row>
    <row r="15" spans="1:16" ht="18.75" x14ac:dyDescent="0.3">
      <c r="A15" s="8">
        <v>4</v>
      </c>
      <c r="B15" s="24" t="s">
        <v>84</v>
      </c>
      <c r="C15" s="28" t="s">
        <v>85</v>
      </c>
      <c r="D15" s="60">
        <v>18.5</v>
      </c>
      <c r="E15" s="6"/>
      <c r="F15" s="54" t="s">
        <v>21</v>
      </c>
      <c r="G15" s="8">
        <v>8</v>
      </c>
      <c r="H15" s="8">
        <v>0</v>
      </c>
      <c r="I15" s="8">
        <v>1</v>
      </c>
      <c r="J15" s="8">
        <v>6</v>
      </c>
      <c r="K15" s="8">
        <v>2</v>
      </c>
      <c r="L15" s="8">
        <v>2</v>
      </c>
      <c r="M15" s="7">
        <v>2</v>
      </c>
      <c r="N15" s="61">
        <f t="shared" si="0"/>
        <v>39.5</v>
      </c>
      <c r="O15" s="54" t="s">
        <v>22</v>
      </c>
      <c r="P15" s="10"/>
    </row>
    <row r="16" spans="1:16" ht="18.75" x14ac:dyDescent="0.3">
      <c r="A16" s="8">
        <v>5</v>
      </c>
      <c r="B16" s="24" t="s">
        <v>25</v>
      </c>
      <c r="C16" s="28" t="s">
        <v>26</v>
      </c>
      <c r="D16" s="60">
        <v>18.25</v>
      </c>
      <c r="E16" s="6"/>
      <c r="F16" s="54" t="s">
        <v>21</v>
      </c>
      <c r="G16" s="8">
        <v>8</v>
      </c>
      <c r="H16" s="8">
        <v>0</v>
      </c>
      <c r="I16" s="8">
        <v>5</v>
      </c>
      <c r="J16" s="8">
        <v>6</v>
      </c>
      <c r="K16" s="8">
        <v>2</v>
      </c>
      <c r="L16" s="8">
        <v>2</v>
      </c>
      <c r="M16" s="7">
        <v>2</v>
      </c>
      <c r="N16" s="61">
        <f t="shared" si="0"/>
        <v>43.25</v>
      </c>
      <c r="O16" s="54" t="s">
        <v>21</v>
      </c>
      <c r="P16" s="10"/>
    </row>
    <row r="17" spans="1:16" ht="18.75" x14ac:dyDescent="0.3">
      <c r="A17" s="8">
        <v>6</v>
      </c>
      <c r="B17" s="24" t="s">
        <v>78</v>
      </c>
      <c r="C17" s="28" t="s">
        <v>27</v>
      </c>
      <c r="D17" s="60">
        <v>18</v>
      </c>
      <c r="E17" s="6"/>
      <c r="F17" s="54" t="s">
        <v>21</v>
      </c>
      <c r="G17" s="8">
        <v>8</v>
      </c>
      <c r="H17" s="8">
        <v>0</v>
      </c>
      <c r="I17" s="8">
        <v>4</v>
      </c>
      <c r="J17" s="8">
        <v>6</v>
      </c>
      <c r="K17" s="8">
        <v>2</v>
      </c>
      <c r="L17" s="8">
        <v>2</v>
      </c>
      <c r="M17" s="7">
        <v>2</v>
      </c>
      <c r="N17" s="61">
        <f t="shared" si="0"/>
        <v>42</v>
      </c>
      <c r="O17" s="54" t="s">
        <v>21</v>
      </c>
      <c r="P17" s="10"/>
    </row>
    <row r="18" spans="1:16" ht="18.75" x14ac:dyDescent="0.3">
      <c r="A18" s="8">
        <v>7</v>
      </c>
      <c r="B18" s="24" t="s">
        <v>28</v>
      </c>
      <c r="C18" s="28" t="s">
        <v>29</v>
      </c>
      <c r="D18" s="60">
        <v>18.170000000000002</v>
      </c>
      <c r="E18" s="6"/>
      <c r="F18" s="54" t="s">
        <v>21</v>
      </c>
      <c r="G18" s="8">
        <v>8</v>
      </c>
      <c r="H18" s="8">
        <v>0</v>
      </c>
      <c r="I18" s="8">
        <v>4</v>
      </c>
      <c r="J18" s="8">
        <v>6</v>
      </c>
      <c r="K18" s="8">
        <v>1</v>
      </c>
      <c r="L18" s="8">
        <v>2</v>
      </c>
      <c r="M18" s="7">
        <v>2</v>
      </c>
      <c r="N18" s="61">
        <f t="shared" si="0"/>
        <v>41.17</v>
      </c>
      <c r="O18" s="54" t="s">
        <v>21</v>
      </c>
      <c r="P18" s="10"/>
    </row>
    <row r="19" spans="1:16" s="1" customFormat="1" ht="18.75" x14ac:dyDescent="0.3">
      <c r="A19" s="8">
        <v>8</v>
      </c>
      <c r="B19" s="24" t="s">
        <v>25</v>
      </c>
      <c r="C19" s="28" t="s">
        <v>30</v>
      </c>
      <c r="D19" s="60">
        <v>17.829999999999998</v>
      </c>
      <c r="E19" s="6"/>
      <c r="F19" s="54" t="s">
        <v>21</v>
      </c>
      <c r="G19" s="8">
        <v>8</v>
      </c>
      <c r="H19" s="8">
        <v>0</v>
      </c>
      <c r="I19" s="8">
        <v>0</v>
      </c>
      <c r="J19" s="8">
        <v>6</v>
      </c>
      <c r="K19" s="8">
        <v>2</v>
      </c>
      <c r="L19" s="8">
        <v>2</v>
      </c>
      <c r="M19" s="7">
        <v>2</v>
      </c>
      <c r="N19" s="61">
        <f t="shared" si="0"/>
        <v>37.83</v>
      </c>
      <c r="O19" s="54" t="s">
        <v>22</v>
      </c>
      <c r="P19" s="10"/>
    </row>
    <row r="20" spans="1:16" s="1" customFormat="1" ht="18.75" x14ac:dyDescent="0.3">
      <c r="A20" s="8">
        <v>9</v>
      </c>
      <c r="B20" s="24" t="s">
        <v>44</v>
      </c>
      <c r="C20" s="28" t="s">
        <v>83</v>
      </c>
      <c r="D20" s="60">
        <v>17.75</v>
      </c>
      <c r="E20" s="6"/>
      <c r="F20" s="54" t="s">
        <v>21</v>
      </c>
      <c r="G20" s="8">
        <v>8</v>
      </c>
      <c r="H20" s="8">
        <v>0</v>
      </c>
      <c r="I20" s="8">
        <v>5</v>
      </c>
      <c r="J20" s="8">
        <v>6</v>
      </c>
      <c r="K20" s="8">
        <v>2</v>
      </c>
      <c r="L20" s="8">
        <v>2</v>
      </c>
      <c r="M20" s="7"/>
      <c r="N20" s="61">
        <f t="shared" si="0"/>
        <v>40.75</v>
      </c>
      <c r="O20" s="54" t="s">
        <v>21</v>
      </c>
      <c r="P20" s="10"/>
    </row>
    <row r="21" spans="1:16" s="1" customFormat="1" ht="18.75" x14ac:dyDescent="0.3">
      <c r="A21" s="8">
        <v>10</v>
      </c>
      <c r="B21" s="24" t="s">
        <v>34</v>
      </c>
      <c r="C21" s="28" t="s">
        <v>35</v>
      </c>
      <c r="D21" s="60">
        <v>16.829999999999998</v>
      </c>
      <c r="E21" s="6"/>
      <c r="F21" s="54" t="s">
        <v>22</v>
      </c>
      <c r="G21" s="8">
        <v>8</v>
      </c>
      <c r="H21" s="8">
        <v>0</v>
      </c>
      <c r="I21" s="8">
        <v>0</v>
      </c>
      <c r="J21" s="8">
        <v>6</v>
      </c>
      <c r="K21" s="8">
        <v>2</v>
      </c>
      <c r="L21" s="8">
        <v>2</v>
      </c>
      <c r="M21" s="7">
        <v>2</v>
      </c>
      <c r="N21" s="61">
        <f t="shared" si="0"/>
        <v>36.83</v>
      </c>
      <c r="O21" s="54" t="s">
        <v>22</v>
      </c>
      <c r="P21" s="10"/>
    </row>
    <row r="22" spans="1:16" s="1" customFormat="1" ht="18.75" x14ac:dyDescent="0.3">
      <c r="A22" s="8">
        <v>11</v>
      </c>
      <c r="B22" s="24" t="s">
        <v>104</v>
      </c>
      <c r="C22" s="28" t="s">
        <v>105</v>
      </c>
      <c r="D22" s="35">
        <v>19.079999999999998</v>
      </c>
      <c r="E22" s="6"/>
      <c r="F22" s="54" t="s">
        <v>21</v>
      </c>
      <c r="G22" s="8">
        <v>8</v>
      </c>
      <c r="H22" s="8">
        <v>0</v>
      </c>
      <c r="I22" s="8">
        <v>5</v>
      </c>
      <c r="J22" s="8">
        <v>6</v>
      </c>
      <c r="K22" s="8">
        <v>2</v>
      </c>
      <c r="L22" s="8">
        <v>2</v>
      </c>
      <c r="M22" s="7">
        <v>2</v>
      </c>
      <c r="N22" s="61">
        <f t="shared" si="0"/>
        <v>44.08</v>
      </c>
      <c r="O22" s="54" t="s">
        <v>21</v>
      </c>
      <c r="P22" s="10"/>
    </row>
    <row r="23" spans="1:16" s="1" customFormat="1" ht="18.75" x14ac:dyDescent="0.3">
      <c r="A23" s="8">
        <v>12</v>
      </c>
      <c r="B23" s="24" t="s">
        <v>88</v>
      </c>
      <c r="C23" s="28" t="s">
        <v>89</v>
      </c>
      <c r="D23" s="13"/>
      <c r="E23" s="6">
        <v>17.670000000000002</v>
      </c>
      <c r="F23" s="54" t="s">
        <v>21</v>
      </c>
      <c r="G23" s="8">
        <v>8</v>
      </c>
      <c r="H23" s="8">
        <v>0</v>
      </c>
      <c r="I23" s="8">
        <v>4</v>
      </c>
      <c r="J23" s="8">
        <v>6</v>
      </c>
      <c r="K23" s="8">
        <v>2</v>
      </c>
      <c r="L23" s="8">
        <v>2</v>
      </c>
      <c r="M23" s="7">
        <v>2</v>
      </c>
      <c r="N23" s="61">
        <f t="shared" si="0"/>
        <v>41.67</v>
      </c>
      <c r="O23" s="54" t="s">
        <v>21</v>
      </c>
      <c r="P23" s="10"/>
    </row>
    <row r="24" spans="1:16" s="1" customFormat="1" ht="18.75" x14ac:dyDescent="0.3">
      <c r="A24" s="8">
        <v>13</v>
      </c>
      <c r="B24" s="24" t="s">
        <v>100</v>
      </c>
      <c r="C24" s="28" t="s">
        <v>39</v>
      </c>
      <c r="D24" s="13">
        <v>19</v>
      </c>
      <c r="E24" s="6"/>
      <c r="F24" s="54" t="s">
        <v>21</v>
      </c>
      <c r="G24" s="8">
        <v>8</v>
      </c>
      <c r="H24" s="8">
        <v>0</v>
      </c>
      <c r="I24" s="8">
        <v>3</v>
      </c>
      <c r="J24" s="8">
        <v>6</v>
      </c>
      <c r="K24" s="8">
        <v>2</v>
      </c>
      <c r="L24" s="8">
        <v>2</v>
      </c>
      <c r="M24" s="7">
        <v>2</v>
      </c>
      <c r="N24" s="61">
        <f t="shared" si="0"/>
        <v>42</v>
      </c>
      <c r="O24" s="54" t="s">
        <v>21</v>
      </c>
      <c r="P24" s="10"/>
    </row>
    <row r="25" spans="1:16" s="1" customFormat="1" ht="18.75" x14ac:dyDescent="0.3">
      <c r="A25" s="8">
        <v>14</v>
      </c>
      <c r="B25" s="24" t="s">
        <v>38</v>
      </c>
      <c r="C25" s="28" t="s">
        <v>39</v>
      </c>
      <c r="D25" s="13">
        <v>18.45</v>
      </c>
      <c r="E25" s="7"/>
      <c r="F25" s="54" t="s">
        <v>21</v>
      </c>
      <c r="G25" s="8">
        <v>8</v>
      </c>
      <c r="H25" s="8">
        <v>0</v>
      </c>
      <c r="I25" s="8">
        <v>1</v>
      </c>
      <c r="J25" s="8">
        <v>6</v>
      </c>
      <c r="K25" s="8">
        <v>2</v>
      </c>
      <c r="L25" s="8">
        <v>2</v>
      </c>
      <c r="M25" s="7">
        <v>2</v>
      </c>
      <c r="N25" s="61">
        <f t="shared" si="0"/>
        <v>39.450000000000003</v>
      </c>
      <c r="O25" s="54" t="s">
        <v>22</v>
      </c>
      <c r="P25" s="10"/>
    </row>
    <row r="26" spans="1:16" s="1" customFormat="1" ht="18.75" x14ac:dyDescent="0.3">
      <c r="A26" s="8">
        <v>15</v>
      </c>
      <c r="B26" s="24" t="s">
        <v>86</v>
      </c>
      <c r="C26" s="28" t="s">
        <v>87</v>
      </c>
      <c r="D26" s="13">
        <v>17.5</v>
      </c>
      <c r="E26" s="6"/>
      <c r="F26" s="54" t="s">
        <v>21</v>
      </c>
      <c r="G26" s="8">
        <v>8</v>
      </c>
      <c r="H26" s="8">
        <v>0</v>
      </c>
      <c r="I26" s="8">
        <v>1</v>
      </c>
      <c r="J26" s="8">
        <v>6</v>
      </c>
      <c r="K26" s="8">
        <v>2</v>
      </c>
      <c r="L26" s="8">
        <v>2</v>
      </c>
      <c r="M26" s="7">
        <v>2</v>
      </c>
      <c r="N26" s="61">
        <f t="shared" si="0"/>
        <v>38.5</v>
      </c>
      <c r="O26" s="54" t="s">
        <v>22</v>
      </c>
      <c r="P26" s="10"/>
    </row>
    <row r="27" spans="1:16" ht="18.75" x14ac:dyDescent="0.25">
      <c r="A27" s="86" t="s">
        <v>41</v>
      </c>
      <c r="B27" s="87"/>
      <c r="C27" s="88"/>
      <c r="D27" s="42"/>
      <c r="E27" s="14"/>
      <c r="F27" s="8"/>
      <c r="G27" s="8"/>
      <c r="H27" s="8"/>
      <c r="I27" s="8"/>
      <c r="J27" s="8"/>
      <c r="K27" s="8"/>
      <c r="L27" s="8"/>
      <c r="M27" s="14"/>
      <c r="N27" s="61"/>
      <c r="O27" s="7"/>
      <c r="P27" s="14"/>
    </row>
    <row r="28" spans="1:16" s="1" customFormat="1" ht="18.75" x14ac:dyDescent="0.3">
      <c r="A28" s="27">
        <v>1</v>
      </c>
      <c r="B28" s="24" t="s">
        <v>106</v>
      </c>
      <c r="C28" s="29" t="s">
        <v>107</v>
      </c>
      <c r="D28" s="8">
        <v>16.670000000000002</v>
      </c>
      <c r="E28" s="14"/>
      <c r="F28" s="54" t="s">
        <v>22</v>
      </c>
      <c r="G28" s="8">
        <v>8</v>
      </c>
      <c r="H28" s="8">
        <v>0</v>
      </c>
      <c r="I28" s="8">
        <v>5</v>
      </c>
      <c r="J28" s="8">
        <v>6</v>
      </c>
      <c r="K28" s="8">
        <v>2</v>
      </c>
      <c r="L28" s="8">
        <v>2</v>
      </c>
      <c r="M28" s="14"/>
      <c r="N28" s="61">
        <f t="shared" si="0"/>
        <v>39.67</v>
      </c>
      <c r="O28" s="54" t="s">
        <v>22</v>
      </c>
      <c r="P28" s="14"/>
    </row>
    <row r="29" spans="1:16" ht="18.75" x14ac:dyDescent="0.3">
      <c r="A29" s="27">
        <v>2</v>
      </c>
      <c r="B29" s="24" t="s">
        <v>44</v>
      </c>
      <c r="C29" s="29" t="s">
        <v>43</v>
      </c>
      <c r="D29" s="8">
        <v>16</v>
      </c>
      <c r="E29" s="14"/>
      <c r="F29" s="54" t="s">
        <v>22</v>
      </c>
      <c r="G29" s="8">
        <v>8</v>
      </c>
      <c r="H29" s="8">
        <v>0</v>
      </c>
      <c r="I29" s="8">
        <v>5</v>
      </c>
      <c r="J29" s="8">
        <v>6</v>
      </c>
      <c r="K29" s="8">
        <v>2</v>
      </c>
      <c r="L29" s="8">
        <v>2</v>
      </c>
      <c r="M29" s="14"/>
      <c r="N29" s="61">
        <f t="shared" si="0"/>
        <v>39</v>
      </c>
      <c r="O29" s="54" t="s">
        <v>22</v>
      </c>
      <c r="P29" s="14"/>
    </row>
    <row r="30" spans="1:16" s="1" customFormat="1" ht="18.75" x14ac:dyDescent="0.3">
      <c r="A30" s="27">
        <v>3</v>
      </c>
      <c r="B30" s="24" t="s">
        <v>42</v>
      </c>
      <c r="C30" s="29" t="s">
        <v>43</v>
      </c>
      <c r="D30" s="8">
        <v>16.5</v>
      </c>
      <c r="E30" s="14"/>
      <c r="F30" s="54" t="s">
        <v>22</v>
      </c>
      <c r="G30" s="8">
        <v>8</v>
      </c>
      <c r="H30" s="8">
        <v>0</v>
      </c>
      <c r="I30" s="8">
        <v>4</v>
      </c>
      <c r="J30" s="8">
        <v>6</v>
      </c>
      <c r="K30" s="8">
        <v>2</v>
      </c>
      <c r="L30" s="8">
        <v>2</v>
      </c>
      <c r="M30" s="14"/>
      <c r="N30" s="61">
        <f t="shared" si="0"/>
        <v>38.5</v>
      </c>
      <c r="O30" s="54" t="s">
        <v>22</v>
      </c>
      <c r="P30" s="14"/>
    </row>
    <row r="31" spans="1:16" s="1" customFormat="1" ht="18.75" x14ac:dyDescent="0.3">
      <c r="A31" s="27">
        <v>4</v>
      </c>
      <c r="B31" s="24" t="s">
        <v>129</v>
      </c>
      <c r="C31" s="29" t="s">
        <v>130</v>
      </c>
      <c r="D31" s="8">
        <v>16.75</v>
      </c>
      <c r="E31" s="14"/>
      <c r="F31" s="54" t="s">
        <v>22</v>
      </c>
      <c r="G31" s="8">
        <v>8</v>
      </c>
      <c r="H31" s="8">
        <v>0</v>
      </c>
      <c r="I31" s="8">
        <v>4</v>
      </c>
      <c r="J31" s="8">
        <v>6</v>
      </c>
      <c r="K31" s="8">
        <v>2</v>
      </c>
      <c r="L31" s="8">
        <v>2</v>
      </c>
      <c r="M31" s="14"/>
      <c r="N31" s="61">
        <f t="shared" ref="N31" si="1">SUM(D31:E31,G31:M31)</f>
        <v>38.75</v>
      </c>
      <c r="O31" s="54" t="s">
        <v>22</v>
      </c>
      <c r="P31" s="14"/>
    </row>
    <row r="32" spans="1:16" ht="18.75" x14ac:dyDescent="0.3">
      <c r="A32" s="27">
        <v>5</v>
      </c>
      <c r="B32" s="24" t="s">
        <v>112</v>
      </c>
      <c r="C32" s="29" t="s">
        <v>113</v>
      </c>
      <c r="D32" s="42">
        <v>16.75</v>
      </c>
      <c r="E32" s="14"/>
      <c r="F32" s="54" t="s">
        <v>22</v>
      </c>
      <c r="G32" s="8">
        <v>8</v>
      </c>
      <c r="H32" s="8">
        <v>0</v>
      </c>
      <c r="I32" s="8">
        <v>3</v>
      </c>
      <c r="J32" s="8">
        <v>6</v>
      </c>
      <c r="K32" s="8">
        <v>2</v>
      </c>
      <c r="L32" s="8">
        <v>2</v>
      </c>
      <c r="M32" s="14"/>
      <c r="N32" s="61">
        <f t="shared" si="0"/>
        <v>37.75</v>
      </c>
      <c r="O32" s="54" t="s">
        <v>22</v>
      </c>
      <c r="P32" s="14"/>
    </row>
    <row r="33" spans="1:16" ht="18.75" x14ac:dyDescent="0.3">
      <c r="A33" s="27">
        <v>6</v>
      </c>
      <c r="B33" s="24" t="s">
        <v>114</v>
      </c>
      <c r="C33" s="29" t="s">
        <v>115</v>
      </c>
      <c r="D33" s="8">
        <v>16</v>
      </c>
      <c r="E33" s="14"/>
      <c r="F33" s="54" t="s">
        <v>22</v>
      </c>
      <c r="G33" s="8">
        <v>8</v>
      </c>
      <c r="H33" s="8">
        <v>0</v>
      </c>
      <c r="I33" s="8">
        <v>0</v>
      </c>
      <c r="J33" s="8">
        <v>5</v>
      </c>
      <c r="K33" s="8">
        <v>2</v>
      </c>
      <c r="L33" s="8">
        <v>2</v>
      </c>
      <c r="M33" s="14"/>
      <c r="N33" s="61">
        <f t="shared" si="0"/>
        <v>33</v>
      </c>
      <c r="O33" s="54" t="s">
        <v>22</v>
      </c>
      <c r="P33" s="14"/>
    </row>
    <row r="34" spans="1:16" ht="18.75" x14ac:dyDescent="0.3">
      <c r="A34" s="27">
        <v>7</v>
      </c>
      <c r="B34" s="24" t="s">
        <v>45</v>
      </c>
      <c r="C34" s="29" t="s">
        <v>46</v>
      </c>
      <c r="D34" s="8">
        <v>18</v>
      </c>
      <c r="E34" s="14"/>
      <c r="F34" s="54" t="s">
        <v>21</v>
      </c>
      <c r="G34" s="8">
        <v>8</v>
      </c>
      <c r="H34" s="8">
        <v>0</v>
      </c>
      <c r="I34" s="8">
        <v>1</v>
      </c>
      <c r="J34" s="8">
        <v>5</v>
      </c>
      <c r="K34" s="8">
        <v>2</v>
      </c>
      <c r="L34" s="8">
        <v>2</v>
      </c>
      <c r="M34" s="14"/>
      <c r="N34" s="61">
        <f t="shared" si="0"/>
        <v>36</v>
      </c>
      <c r="O34" s="54" t="s">
        <v>22</v>
      </c>
      <c r="P34" s="14"/>
    </row>
    <row r="35" spans="1:16" s="1" customFormat="1" ht="18.75" x14ac:dyDescent="0.3">
      <c r="A35" s="27">
        <v>8</v>
      </c>
      <c r="B35" s="53" t="s">
        <v>95</v>
      </c>
      <c r="C35" s="63" t="s">
        <v>85</v>
      </c>
      <c r="D35" s="8">
        <v>18.25</v>
      </c>
      <c r="E35" s="14"/>
      <c r="F35" s="8" t="s">
        <v>21</v>
      </c>
      <c r="G35" s="8">
        <v>8</v>
      </c>
      <c r="H35" s="8">
        <v>0</v>
      </c>
      <c r="I35" s="8">
        <v>3</v>
      </c>
      <c r="J35" s="8">
        <v>6</v>
      </c>
      <c r="K35" s="8">
        <v>2</v>
      </c>
      <c r="L35" s="8">
        <v>2</v>
      </c>
      <c r="M35" s="14">
        <v>2</v>
      </c>
      <c r="N35" s="61">
        <f t="shared" si="0"/>
        <v>41.25</v>
      </c>
      <c r="O35" s="54" t="s">
        <v>21</v>
      </c>
      <c r="P35" s="14"/>
    </row>
    <row r="36" spans="1:16" ht="18.75" x14ac:dyDescent="0.3">
      <c r="A36" s="27">
        <v>9</v>
      </c>
      <c r="B36" s="53" t="s">
        <v>116</v>
      </c>
      <c r="C36" s="38" t="s">
        <v>117</v>
      </c>
      <c r="D36" s="8">
        <v>16</v>
      </c>
      <c r="E36" s="14"/>
      <c r="F36" s="54" t="s">
        <v>22</v>
      </c>
      <c r="G36" s="8">
        <v>8</v>
      </c>
      <c r="H36" s="8">
        <v>0</v>
      </c>
      <c r="I36" s="8">
        <v>3</v>
      </c>
      <c r="J36" s="8">
        <v>5</v>
      </c>
      <c r="K36" s="8">
        <v>2</v>
      </c>
      <c r="L36" s="8">
        <v>2</v>
      </c>
      <c r="M36" s="14"/>
      <c r="N36" s="61">
        <f t="shared" si="0"/>
        <v>36</v>
      </c>
      <c r="O36" s="54" t="s">
        <v>22</v>
      </c>
      <c r="P36" s="14"/>
    </row>
    <row r="37" spans="1:16" s="1" customFormat="1" ht="18.75" x14ac:dyDescent="0.3">
      <c r="A37" s="27">
        <v>10</v>
      </c>
      <c r="B37" s="24" t="s">
        <v>47</v>
      </c>
      <c r="C37" s="37" t="s">
        <v>48</v>
      </c>
      <c r="D37" s="8">
        <v>18.75</v>
      </c>
      <c r="E37" s="14"/>
      <c r="F37" s="54" t="s">
        <v>21</v>
      </c>
      <c r="G37" s="8">
        <v>8</v>
      </c>
      <c r="H37" s="8">
        <v>0</v>
      </c>
      <c r="I37" s="8">
        <v>4</v>
      </c>
      <c r="J37" s="8">
        <v>6</v>
      </c>
      <c r="K37" s="8">
        <v>2</v>
      </c>
      <c r="L37" s="8">
        <v>2</v>
      </c>
      <c r="M37" s="14">
        <v>2</v>
      </c>
      <c r="N37" s="61">
        <f t="shared" si="0"/>
        <v>42.75</v>
      </c>
      <c r="O37" s="54" t="s">
        <v>21</v>
      </c>
      <c r="P37" s="14"/>
    </row>
    <row r="38" spans="1:16" s="1" customFormat="1" ht="18.75" x14ac:dyDescent="0.3">
      <c r="A38" s="27">
        <v>11</v>
      </c>
      <c r="B38" s="24" t="s">
        <v>49</v>
      </c>
      <c r="C38" s="38" t="s">
        <v>48</v>
      </c>
      <c r="D38" s="8">
        <v>16.5</v>
      </c>
      <c r="E38" s="14"/>
      <c r="F38" s="54" t="s">
        <v>22</v>
      </c>
      <c r="G38" s="8">
        <v>8</v>
      </c>
      <c r="H38" s="8">
        <v>0</v>
      </c>
      <c r="I38" s="8">
        <v>1</v>
      </c>
      <c r="J38" s="8">
        <v>6</v>
      </c>
      <c r="K38" s="8">
        <v>2</v>
      </c>
      <c r="L38" s="8">
        <v>2</v>
      </c>
      <c r="M38" s="14"/>
      <c r="N38" s="61">
        <f t="shared" si="0"/>
        <v>35.5</v>
      </c>
      <c r="O38" s="54" t="s">
        <v>22</v>
      </c>
      <c r="P38" s="14"/>
    </row>
    <row r="39" spans="1:16" ht="18.75" x14ac:dyDescent="0.3">
      <c r="A39" s="27">
        <v>12</v>
      </c>
      <c r="B39" s="24" t="s">
        <v>50</v>
      </c>
      <c r="C39" s="36" t="s">
        <v>51</v>
      </c>
      <c r="D39" s="8">
        <v>16.63</v>
      </c>
      <c r="E39" s="14"/>
      <c r="F39" s="54" t="s">
        <v>22</v>
      </c>
      <c r="G39" s="8">
        <v>8</v>
      </c>
      <c r="H39" s="8">
        <v>0</v>
      </c>
      <c r="I39" s="8">
        <v>1</v>
      </c>
      <c r="J39" s="8">
        <v>6</v>
      </c>
      <c r="K39" s="8">
        <v>2</v>
      </c>
      <c r="L39" s="8">
        <v>2</v>
      </c>
      <c r="M39" s="14"/>
      <c r="N39" s="61">
        <f t="shared" si="0"/>
        <v>35.629999999999995</v>
      </c>
      <c r="O39" s="54" t="s">
        <v>22</v>
      </c>
      <c r="P39" s="14"/>
    </row>
    <row r="40" spans="1:16" s="1" customFormat="1" ht="18.75" x14ac:dyDescent="0.3">
      <c r="A40" s="27">
        <v>13</v>
      </c>
      <c r="B40" s="24" t="s">
        <v>118</v>
      </c>
      <c r="C40" s="29" t="s">
        <v>119</v>
      </c>
      <c r="D40" s="8">
        <v>15.5</v>
      </c>
      <c r="E40" s="14"/>
      <c r="F40" s="54" t="s">
        <v>22</v>
      </c>
      <c r="G40" s="8">
        <v>8</v>
      </c>
      <c r="H40" s="8">
        <v>0</v>
      </c>
      <c r="I40" s="8">
        <v>2</v>
      </c>
      <c r="J40" s="8">
        <v>6</v>
      </c>
      <c r="K40" s="8">
        <v>2</v>
      </c>
      <c r="L40" s="8">
        <v>2</v>
      </c>
      <c r="M40" s="14"/>
      <c r="N40" s="61">
        <f t="shared" si="0"/>
        <v>35.5</v>
      </c>
      <c r="O40" s="54" t="s">
        <v>22</v>
      </c>
      <c r="P40" s="14"/>
    </row>
    <row r="41" spans="1:16" ht="18.75" x14ac:dyDescent="0.3">
      <c r="A41" s="27">
        <v>14</v>
      </c>
      <c r="B41" s="24" t="s">
        <v>52</v>
      </c>
      <c r="C41" s="29" t="s">
        <v>53</v>
      </c>
      <c r="D41" s="8">
        <v>16.5</v>
      </c>
      <c r="E41" s="14"/>
      <c r="F41" s="54" t="s">
        <v>22</v>
      </c>
      <c r="G41" s="8">
        <v>8</v>
      </c>
      <c r="H41" s="8">
        <v>0</v>
      </c>
      <c r="I41" s="8">
        <v>0</v>
      </c>
      <c r="J41" s="8">
        <v>5</v>
      </c>
      <c r="K41" s="8">
        <v>2</v>
      </c>
      <c r="L41" s="8">
        <v>2</v>
      </c>
      <c r="M41" s="14"/>
      <c r="N41" s="61">
        <f t="shared" si="0"/>
        <v>33.5</v>
      </c>
      <c r="O41" s="54" t="s">
        <v>22</v>
      </c>
      <c r="P41" s="14"/>
    </row>
    <row r="42" spans="1:16" ht="18.75" x14ac:dyDescent="0.3">
      <c r="A42" s="27">
        <v>15</v>
      </c>
      <c r="B42" s="24" t="s">
        <v>120</v>
      </c>
      <c r="C42" s="29" t="s">
        <v>121</v>
      </c>
      <c r="D42" s="8">
        <v>17.5</v>
      </c>
      <c r="E42" s="14"/>
      <c r="F42" s="54" t="s">
        <v>21</v>
      </c>
      <c r="G42" s="8">
        <v>8</v>
      </c>
      <c r="H42" s="8">
        <v>0</v>
      </c>
      <c r="I42" s="8">
        <v>1</v>
      </c>
      <c r="J42" s="8">
        <v>6</v>
      </c>
      <c r="K42" s="8">
        <v>2</v>
      </c>
      <c r="L42" s="8">
        <v>2</v>
      </c>
      <c r="M42" s="14"/>
      <c r="N42" s="61">
        <f t="shared" si="0"/>
        <v>36.5</v>
      </c>
      <c r="O42" s="54" t="s">
        <v>22</v>
      </c>
      <c r="P42" s="14"/>
    </row>
    <row r="43" spans="1:16" ht="18.75" x14ac:dyDescent="0.3">
      <c r="A43" s="27">
        <v>16</v>
      </c>
      <c r="B43" s="24" t="s">
        <v>54</v>
      </c>
      <c r="C43" s="29" t="s">
        <v>55</v>
      </c>
      <c r="D43" s="8">
        <v>16.5</v>
      </c>
      <c r="E43" s="14"/>
      <c r="F43" s="54" t="s">
        <v>22</v>
      </c>
      <c r="G43" s="8">
        <v>8</v>
      </c>
      <c r="H43" s="8">
        <v>0</v>
      </c>
      <c r="I43" s="8">
        <v>4</v>
      </c>
      <c r="J43" s="8">
        <v>6</v>
      </c>
      <c r="K43" s="8">
        <v>2</v>
      </c>
      <c r="L43" s="8">
        <v>2</v>
      </c>
      <c r="M43" s="14"/>
      <c r="N43" s="61">
        <f t="shared" si="0"/>
        <v>38.5</v>
      </c>
      <c r="O43" s="54" t="s">
        <v>22</v>
      </c>
      <c r="P43" s="14"/>
    </row>
    <row r="44" spans="1:16" s="1" customFormat="1" ht="18.75" x14ac:dyDescent="0.3">
      <c r="A44" s="27">
        <v>17</v>
      </c>
      <c r="B44" s="24" t="s">
        <v>131</v>
      </c>
      <c r="C44" s="29" t="s">
        <v>132</v>
      </c>
      <c r="D44" s="8">
        <v>15.5</v>
      </c>
      <c r="E44" s="14"/>
      <c r="F44" s="54" t="s">
        <v>22</v>
      </c>
      <c r="G44" s="8">
        <v>8</v>
      </c>
      <c r="H44" s="8">
        <v>0</v>
      </c>
      <c r="I44" s="8">
        <v>1</v>
      </c>
      <c r="J44" s="8">
        <v>5</v>
      </c>
      <c r="K44" s="8">
        <v>2</v>
      </c>
      <c r="L44" s="8">
        <v>2</v>
      </c>
      <c r="M44" s="14"/>
      <c r="N44" s="61">
        <f t="shared" si="0"/>
        <v>33.5</v>
      </c>
      <c r="O44" s="54" t="s">
        <v>22</v>
      </c>
      <c r="P44" s="14"/>
    </row>
    <row r="45" spans="1:16" ht="18.75" x14ac:dyDescent="0.3">
      <c r="A45" s="27">
        <v>18</v>
      </c>
      <c r="B45" s="24" t="s">
        <v>56</v>
      </c>
      <c r="C45" s="29" t="s">
        <v>57</v>
      </c>
      <c r="D45" s="59">
        <v>16.25</v>
      </c>
      <c r="E45" s="14"/>
      <c r="F45" s="54" t="s">
        <v>22</v>
      </c>
      <c r="G45" s="8">
        <v>8</v>
      </c>
      <c r="H45" s="8">
        <v>0</v>
      </c>
      <c r="I45" s="8">
        <v>4</v>
      </c>
      <c r="J45" s="8">
        <v>6</v>
      </c>
      <c r="K45" s="8">
        <v>2</v>
      </c>
      <c r="L45" s="8">
        <v>2</v>
      </c>
      <c r="M45" s="14"/>
      <c r="N45" s="61">
        <f t="shared" si="0"/>
        <v>38.25</v>
      </c>
      <c r="O45" s="54" t="s">
        <v>22</v>
      </c>
      <c r="P45" s="14"/>
    </row>
    <row r="46" spans="1:16" ht="18.75" x14ac:dyDescent="0.3">
      <c r="A46" s="27">
        <v>19</v>
      </c>
      <c r="B46" s="24" t="s">
        <v>58</v>
      </c>
      <c r="C46" s="29" t="s">
        <v>59</v>
      </c>
      <c r="D46" s="8">
        <v>18.5</v>
      </c>
      <c r="E46" s="14"/>
      <c r="F46" s="54" t="s">
        <v>21</v>
      </c>
      <c r="G46" s="8">
        <v>8</v>
      </c>
      <c r="H46" s="8">
        <v>0</v>
      </c>
      <c r="I46" s="8">
        <v>4</v>
      </c>
      <c r="J46" s="8">
        <v>6</v>
      </c>
      <c r="K46" s="8">
        <v>2</v>
      </c>
      <c r="L46" s="8">
        <v>2</v>
      </c>
      <c r="M46" s="14"/>
      <c r="N46" s="61">
        <f t="shared" si="0"/>
        <v>40.5</v>
      </c>
      <c r="O46" s="54" t="s">
        <v>21</v>
      </c>
      <c r="P46" s="14"/>
    </row>
    <row r="47" spans="1:16" ht="37.5" x14ac:dyDescent="0.3">
      <c r="A47" s="27">
        <v>20</v>
      </c>
      <c r="B47" s="24" t="s">
        <v>60</v>
      </c>
      <c r="C47" s="29" t="s">
        <v>61</v>
      </c>
      <c r="D47" s="8">
        <v>11.71</v>
      </c>
      <c r="E47" s="14"/>
      <c r="F47" s="55" t="s">
        <v>166</v>
      </c>
      <c r="G47" s="8">
        <v>7</v>
      </c>
      <c r="H47" s="8">
        <v>0</v>
      </c>
      <c r="I47" s="8">
        <v>1</v>
      </c>
      <c r="J47" s="8">
        <v>4</v>
      </c>
      <c r="K47" s="8">
        <v>0</v>
      </c>
      <c r="L47" s="8">
        <v>2</v>
      </c>
      <c r="M47" s="14"/>
      <c r="N47" s="61">
        <f t="shared" si="0"/>
        <v>25.71</v>
      </c>
      <c r="O47" s="62" t="s">
        <v>22</v>
      </c>
      <c r="P47" s="14"/>
    </row>
    <row r="48" spans="1:16" ht="18.75" x14ac:dyDescent="0.3">
      <c r="A48" s="27">
        <v>21</v>
      </c>
      <c r="B48" s="24" t="s">
        <v>62</v>
      </c>
      <c r="C48" s="29" t="s">
        <v>63</v>
      </c>
      <c r="D48" s="8">
        <v>17.45</v>
      </c>
      <c r="E48" s="14"/>
      <c r="F48" s="54" t="s">
        <v>21</v>
      </c>
      <c r="G48" s="8">
        <v>8</v>
      </c>
      <c r="H48" s="8">
        <v>0</v>
      </c>
      <c r="I48" s="8">
        <v>4</v>
      </c>
      <c r="J48" s="8">
        <v>6</v>
      </c>
      <c r="K48" s="8">
        <v>2</v>
      </c>
      <c r="L48" s="8">
        <v>2</v>
      </c>
      <c r="M48" s="14"/>
      <c r="N48" s="61">
        <f t="shared" si="0"/>
        <v>39.450000000000003</v>
      </c>
      <c r="O48" s="54" t="s">
        <v>22</v>
      </c>
      <c r="P48" s="14"/>
    </row>
    <row r="49" spans="1:16" s="1" customFormat="1" ht="18.75" x14ac:dyDescent="0.3">
      <c r="A49" s="27">
        <v>22</v>
      </c>
      <c r="B49" s="24" t="s">
        <v>23</v>
      </c>
      <c r="C49" s="29" t="s">
        <v>33</v>
      </c>
      <c r="D49" s="8">
        <v>16.75</v>
      </c>
      <c r="E49" s="14"/>
      <c r="F49" s="54" t="s">
        <v>22</v>
      </c>
      <c r="G49" s="8">
        <v>8</v>
      </c>
      <c r="H49" s="8">
        <v>0</v>
      </c>
      <c r="I49" s="8">
        <v>4</v>
      </c>
      <c r="J49" s="8">
        <v>6</v>
      </c>
      <c r="K49" s="8">
        <v>2</v>
      </c>
      <c r="L49" s="8">
        <v>2</v>
      </c>
      <c r="M49" s="14"/>
      <c r="N49" s="61">
        <f t="shared" si="0"/>
        <v>38.75</v>
      </c>
      <c r="O49" s="54" t="s">
        <v>22</v>
      </c>
      <c r="P49" s="14"/>
    </row>
    <row r="50" spans="1:16" ht="18.75" x14ac:dyDescent="0.3">
      <c r="A50" s="27">
        <v>23</v>
      </c>
      <c r="B50" s="24" t="s">
        <v>64</v>
      </c>
      <c r="C50" s="29" t="s">
        <v>36</v>
      </c>
      <c r="D50" s="8">
        <v>19</v>
      </c>
      <c r="E50" s="14"/>
      <c r="F50" s="54" t="s">
        <v>21</v>
      </c>
      <c r="G50" s="8">
        <v>8</v>
      </c>
      <c r="H50" s="8">
        <v>0</v>
      </c>
      <c r="I50" s="8">
        <v>3</v>
      </c>
      <c r="J50" s="8">
        <v>6</v>
      </c>
      <c r="K50" s="8">
        <v>2</v>
      </c>
      <c r="L50" s="8">
        <v>2</v>
      </c>
      <c r="M50" s="14"/>
      <c r="N50" s="61">
        <f t="shared" si="0"/>
        <v>40</v>
      </c>
      <c r="O50" s="54" t="s">
        <v>21</v>
      </c>
      <c r="P50" s="14"/>
    </row>
    <row r="51" spans="1:16" s="1" customFormat="1" ht="18.75" x14ac:dyDescent="0.3">
      <c r="A51" s="27">
        <v>24</v>
      </c>
      <c r="B51" s="24" t="s">
        <v>164</v>
      </c>
      <c r="C51" s="29" t="s">
        <v>165</v>
      </c>
      <c r="D51" s="8">
        <v>17.63</v>
      </c>
      <c r="E51" s="14"/>
      <c r="F51" s="54" t="s">
        <v>21</v>
      </c>
      <c r="G51" s="8">
        <v>8</v>
      </c>
      <c r="H51" s="8">
        <v>1</v>
      </c>
      <c r="I51" s="8">
        <v>3</v>
      </c>
      <c r="J51" s="8">
        <v>6</v>
      </c>
      <c r="K51" s="8">
        <v>2</v>
      </c>
      <c r="L51" s="8">
        <v>2</v>
      </c>
      <c r="M51" s="14"/>
      <c r="N51" s="61">
        <f t="shared" si="0"/>
        <v>39.629999999999995</v>
      </c>
      <c r="O51" s="54" t="s">
        <v>22</v>
      </c>
      <c r="P51" s="14"/>
    </row>
    <row r="52" spans="1:16" s="1" customFormat="1" ht="18.75" x14ac:dyDescent="0.3">
      <c r="A52" s="27">
        <v>25</v>
      </c>
      <c r="B52" s="24" t="s">
        <v>126</v>
      </c>
      <c r="C52" s="29" t="s">
        <v>127</v>
      </c>
      <c r="D52" s="8">
        <v>16.25</v>
      </c>
      <c r="E52" s="14"/>
      <c r="F52" s="54" t="s">
        <v>22</v>
      </c>
      <c r="G52" s="8">
        <v>8</v>
      </c>
      <c r="H52" s="8">
        <v>0</v>
      </c>
      <c r="I52" s="8">
        <v>4</v>
      </c>
      <c r="J52" s="8">
        <v>6</v>
      </c>
      <c r="K52" s="8">
        <v>2</v>
      </c>
      <c r="L52" s="8">
        <v>2</v>
      </c>
      <c r="M52" s="14"/>
      <c r="N52" s="61">
        <f t="shared" si="0"/>
        <v>38.25</v>
      </c>
      <c r="O52" s="54" t="s">
        <v>22</v>
      </c>
      <c r="P52" s="14"/>
    </row>
    <row r="53" spans="1:16" s="1" customFormat="1" ht="18.75" x14ac:dyDescent="0.3">
      <c r="A53" s="27">
        <v>26</v>
      </c>
      <c r="B53" s="24" t="s">
        <v>108</v>
      </c>
      <c r="C53" s="29" t="s">
        <v>109</v>
      </c>
      <c r="D53" s="8">
        <v>18.75</v>
      </c>
      <c r="E53" s="14"/>
      <c r="F53" s="54" t="s">
        <v>21</v>
      </c>
      <c r="G53" s="8">
        <v>8</v>
      </c>
      <c r="H53" s="8">
        <v>0</v>
      </c>
      <c r="I53" s="8">
        <v>4</v>
      </c>
      <c r="J53" s="8">
        <v>6</v>
      </c>
      <c r="K53" s="8">
        <v>2</v>
      </c>
      <c r="L53" s="8">
        <v>2</v>
      </c>
      <c r="M53" s="14"/>
      <c r="N53" s="61">
        <f t="shared" si="0"/>
        <v>40.75</v>
      </c>
      <c r="O53" s="54" t="s">
        <v>21</v>
      </c>
      <c r="P53" s="14"/>
    </row>
    <row r="54" spans="1:16" s="1" customFormat="1" ht="18.75" x14ac:dyDescent="0.3">
      <c r="A54" s="27">
        <v>27</v>
      </c>
      <c r="B54" s="24" t="s">
        <v>128</v>
      </c>
      <c r="C54" s="29" t="s">
        <v>66</v>
      </c>
      <c r="D54" s="8">
        <v>16.5</v>
      </c>
      <c r="E54" s="14"/>
      <c r="F54" s="54" t="s">
        <v>22</v>
      </c>
      <c r="G54" s="8">
        <v>8</v>
      </c>
      <c r="H54" s="8">
        <v>0</v>
      </c>
      <c r="I54" s="8">
        <v>4</v>
      </c>
      <c r="J54" s="8">
        <v>6</v>
      </c>
      <c r="K54" s="8">
        <v>2</v>
      </c>
      <c r="L54" s="8">
        <v>2</v>
      </c>
      <c r="M54" s="14"/>
      <c r="N54" s="61">
        <f t="shared" si="0"/>
        <v>38.5</v>
      </c>
      <c r="O54" s="54" t="s">
        <v>22</v>
      </c>
      <c r="P54" s="14"/>
    </row>
    <row r="55" spans="1:16" ht="18.75" x14ac:dyDescent="0.3">
      <c r="A55" s="27">
        <v>28</v>
      </c>
      <c r="B55" s="24" t="s">
        <v>65</v>
      </c>
      <c r="C55" s="29" t="s">
        <v>66</v>
      </c>
      <c r="D55" s="8">
        <v>16.75</v>
      </c>
      <c r="E55" s="14"/>
      <c r="F55" s="54" t="s">
        <v>22</v>
      </c>
      <c r="G55" s="8">
        <v>8</v>
      </c>
      <c r="H55" s="8">
        <v>0</v>
      </c>
      <c r="I55" s="8">
        <v>4</v>
      </c>
      <c r="J55" s="8">
        <v>6</v>
      </c>
      <c r="K55" s="8">
        <v>2</v>
      </c>
      <c r="L55" s="8">
        <v>2</v>
      </c>
      <c r="M55" s="14"/>
      <c r="N55" s="61">
        <f t="shared" ref="N55" si="2">SUM(D55:E55,G55:M55)</f>
        <v>38.75</v>
      </c>
      <c r="O55" s="54" t="s">
        <v>22</v>
      </c>
      <c r="P55" s="14"/>
    </row>
    <row r="56" spans="1:16" s="1" customFormat="1" ht="18.75" x14ac:dyDescent="0.3">
      <c r="A56" s="27">
        <v>29</v>
      </c>
      <c r="B56" s="24" t="s">
        <v>133</v>
      </c>
      <c r="C56" s="29" t="s">
        <v>134</v>
      </c>
      <c r="D56" s="8">
        <v>18</v>
      </c>
      <c r="E56" s="14"/>
      <c r="F56" s="54" t="s">
        <v>21</v>
      </c>
      <c r="G56" s="8">
        <v>8</v>
      </c>
      <c r="H56" s="8">
        <v>0</v>
      </c>
      <c r="I56" s="8">
        <v>3</v>
      </c>
      <c r="J56" s="8">
        <v>6</v>
      </c>
      <c r="K56" s="8">
        <v>2</v>
      </c>
      <c r="L56" s="8">
        <v>2</v>
      </c>
      <c r="M56" s="14"/>
      <c r="N56" s="61">
        <f t="shared" si="0"/>
        <v>39</v>
      </c>
      <c r="O56" s="54" t="s">
        <v>22</v>
      </c>
      <c r="P56" s="14"/>
    </row>
    <row r="57" spans="1:16" ht="18.75" x14ac:dyDescent="0.3">
      <c r="A57" s="27">
        <v>30</v>
      </c>
      <c r="B57" s="24" t="s">
        <v>110</v>
      </c>
      <c r="C57" s="23" t="s">
        <v>111</v>
      </c>
      <c r="D57" s="8">
        <v>18.5</v>
      </c>
      <c r="E57" s="14"/>
      <c r="F57" s="54" t="s">
        <v>21</v>
      </c>
      <c r="G57" s="8">
        <v>8</v>
      </c>
      <c r="H57" s="8">
        <v>0</v>
      </c>
      <c r="I57" s="8">
        <v>2</v>
      </c>
      <c r="J57" s="8">
        <v>6</v>
      </c>
      <c r="K57" s="8">
        <v>2</v>
      </c>
      <c r="L57" s="8">
        <v>2</v>
      </c>
      <c r="M57" s="14"/>
      <c r="N57" s="61">
        <f t="shared" si="0"/>
        <v>38.5</v>
      </c>
      <c r="O57" s="54" t="s">
        <v>22</v>
      </c>
      <c r="P57" s="14"/>
    </row>
    <row r="58" spans="1:16" ht="19.5" x14ac:dyDescent="0.25">
      <c r="A58" s="15" t="s">
        <v>67</v>
      </c>
      <c r="B58" s="5"/>
      <c r="C58" s="5"/>
      <c r="D58" s="11"/>
      <c r="E58" s="5"/>
      <c r="F58" s="11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16" ht="18.75" x14ac:dyDescent="0.25">
      <c r="A59" s="5"/>
      <c r="B59" s="89"/>
      <c r="C59" s="89"/>
      <c r="D59" s="89"/>
      <c r="E59" s="5"/>
      <c r="F59" s="11"/>
      <c r="G59" s="5"/>
      <c r="H59" s="5"/>
      <c r="I59" s="11"/>
      <c r="J59" s="11"/>
      <c r="L59" s="21"/>
      <c r="M59" s="21"/>
      <c r="N59" s="40" t="s">
        <v>68</v>
      </c>
      <c r="O59" s="21"/>
      <c r="P59" s="5"/>
    </row>
    <row r="60" spans="1:16" ht="18.75" x14ac:dyDescent="0.25">
      <c r="A60" s="5"/>
      <c r="B60" s="5"/>
      <c r="C60" s="5"/>
      <c r="D60" s="11"/>
      <c r="E60" s="5"/>
      <c r="F60" s="11"/>
      <c r="G60" s="5"/>
      <c r="H60" s="5"/>
      <c r="I60" s="11"/>
      <c r="J60" s="11"/>
      <c r="L60" s="5"/>
      <c r="M60" s="17"/>
      <c r="N60" s="17"/>
      <c r="O60" s="5"/>
      <c r="P60" s="5"/>
    </row>
    <row r="61" spans="1:16" ht="18.75" x14ac:dyDescent="0.25">
      <c r="A61" s="5"/>
      <c r="B61" s="5"/>
      <c r="C61" s="5"/>
      <c r="D61" s="11"/>
      <c r="E61" s="5"/>
      <c r="F61" s="11"/>
      <c r="G61" s="5"/>
      <c r="H61" s="5"/>
      <c r="I61" s="5"/>
      <c r="J61" s="5"/>
      <c r="L61" s="5"/>
      <c r="M61" s="5"/>
      <c r="N61" s="5"/>
      <c r="O61" s="5"/>
      <c r="P61" s="5"/>
    </row>
    <row r="62" spans="1:16" ht="18.75" x14ac:dyDescent="0.3">
      <c r="A62" s="5"/>
      <c r="B62" s="5"/>
      <c r="C62" s="5"/>
      <c r="D62" s="11"/>
      <c r="E62" s="5"/>
      <c r="F62" s="11"/>
      <c r="G62" s="5"/>
      <c r="H62" s="5"/>
      <c r="I62" s="5"/>
      <c r="J62" s="5"/>
      <c r="L62" s="5"/>
      <c r="M62" s="5"/>
      <c r="N62" s="5"/>
      <c r="O62" s="5"/>
      <c r="P62" s="9"/>
    </row>
    <row r="63" spans="1:16" ht="18.75" x14ac:dyDescent="0.3">
      <c r="A63" s="9"/>
      <c r="B63" s="9"/>
      <c r="C63" s="9"/>
      <c r="D63" s="56"/>
      <c r="E63" s="5"/>
      <c r="F63" s="11"/>
      <c r="G63" s="5"/>
      <c r="H63" s="5"/>
      <c r="I63" s="5"/>
      <c r="J63" s="5"/>
      <c r="L63" s="5"/>
      <c r="M63" s="5"/>
      <c r="N63" s="5"/>
      <c r="O63" s="5"/>
      <c r="P63" s="22"/>
    </row>
    <row r="64" spans="1:16" ht="18.75" x14ac:dyDescent="0.3">
      <c r="A64" s="9"/>
      <c r="B64" s="9"/>
      <c r="C64" s="9"/>
      <c r="D64" s="56"/>
      <c r="E64" s="9"/>
      <c r="F64" s="56"/>
      <c r="G64" s="9"/>
      <c r="H64" s="9"/>
      <c r="I64" s="9"/>
      <c r="J64" s="9"/>
      <c r="L64" s="9"/>
      <c r="M64" s="9"/>
      <c r="N64" s="9"/>
      <c r="O64" s="1"/>
      <c r="P64" s="1"/>
    </row>
    <row r="65" spans="1:16" ht="18.75" x14ac:dyDescent="0.3">
      <c r="A65" s="9"/>
      <c r="B65" s="90"/>
      <c r="C65" s="90"/>
      <c r="D65" s="90"/>
      <c r="E65" s="18"/>
      <c r="F65" s="41"/>
      <c r="G65" s="18"/>
      <c r="H65" s="18"/>
      <c r="I65" s="18"/>
      <c r="J65" s="18"/>
      <c r="L65" s="22"/>
      <c r="M65" s="22"/>
      <c r="N65" s="41" t="s">
        <v>69</v>
      </c>
      <c r="O65" s="22"/>
      <c r="P65" s="1"/>
    </row>
  </sheetData>
  <sortState ref="B45:O69">
    <sortCondition ref="C45:C69"/>
  </sortState>
  <mergeCells count="21">
    <mergeCell ref="A5:P6"/>
    <mergeCell ref="K1:P1"/>
    <mergeCell ref="K2:P2"/>
    <mergeCell ref="A2:E2"/>
    <mergeCell ref="A3:E3"/>
    <mergeCell ref="A1:E1"/>
    <mergeCell ref="A11:C11"/>
    <mergeCell ref="A27:C27"/>
    <mergeCell ref="B59:D59"/>
    <mergeCell ref="B65:D65"/>
    <mergeCell ref="A7:P7"/>
    <mergeCell ref="A8:P8"/>
    <mergeCell ref="A9:A10"/>
    <mergeCell ref="B9:C10"/>
    <mergeCell ref="G9:I9"/>
    <mergeCell ref="J9:L9"/>
    <mergeCell ref="M9:M10"/>
    <mergeCell ref="N9:N10"/>
    <mergeCell ref="O9:O10"/>
    <mergeCell ref="P9:P10"/>
    <mergeCell ref="D9:E9"/>
  </mergeCells>
  <pageMargins left="0.7" right="0.7" top="0.75" bottom="0.75" header="0.3" footer="0.3"/>
  <pageSetup scale="7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topLeftCell="A12" workbookViewId="0">
      <selection activeCell="A8" sqref="A8:P8"/>
    </sheetView>
  </sheetViews>
  <sheetFormatPr defaultRowHeight="15" x14ac:dyDescent="0.25"/>
  <cols>
    <col min="1" max="1" width="9.140625" style="1"/>
    <col min="2" max="2" width="21.7109375" style="1" bestFit="1" customWidth="1"/>
    <col min="3" max="3" width="10.7109375" style="1" bestFit="1" customWidth="1"/>
    <col min="4" max="4" width="8.5703125" style="1" customWidth="1"/>
    <col min="5" max="8" width="9.140625" style="1"/>
    <col min="9" max="9" width="9.140625" style="74"/>
    <col min="10" max="13" width="9.140625" style="1"/>
    <col min="14" max="14" width="10.5703125" style="1" customWidth="1"/>
    <col min="15" max="16384" width="9.140625" style="1"/>
  </cols>
  <sheetData>
    <row r="1" spans="1:16" ht="15.75" x14ac:dyDescent="0.25">
      <c r="A1" s="102" t="s">
        <v>0</v>
      </c>
      <c r="B1" s="102"/>
      <c r="C1" s="102"/>
      <c r="D1" s="102"/>
      <c r="E1" s="102"/>
      <c r="F1" s="2"/>
      <c r="G1" s="2"/>
      <c r="H1" s="2"/>
      <c r="I1" s="76"/>
      <c r="J1" s="39"/>
      <c r="K1" s="100" t="s">
        <v>1</v>
      </c>
      <c r="L1" s="100"/>
      <c r="M1" s="100"/>
      <c r="N1" s="100"/>
      <c r="O1" s="100"/>
      <c r="P1" s="100"/>
    </row>
    <row r="2" spans="1:16" ht="16.5" x14ac:dyDescent="0.25">
      <c r="A2" s="100" t="s">
        <v>2</v>
      </c>
      <c r="B2" s="100"/>
      <c r="C2" s="100"/>
      <c r="D2" s="100"/>
      <c r="E2" s="100"/>
      <c r="F2" s="2"/>
      <c r="G2" s="2"/>
      <c r="H2" s="2"/>
      <c r="I2" s="76"/>
      <c r="J2" s="39"/>
      <c r="K2" s="101" t="s">
        <v>3</v>
      </c>
      <c r="L2" s="101"/>
      <c r="M2" s="101"/>
      <c r="N2" s="101"/>
      <c r="O2" s="101"/>
      <c r="P2" s="101"/>
    </row>
    <row r="3" spans="1:16" ht="18.75" x14ac:dyDescent="0.25">
      <c r="A3" s="100" t="s">
        <v>4</v>
      </c>
      <c r="B3" s="100"/>
      <c r="C3" s="100"/>
      <c r="D3" s="100"/>
      <c r="E3" s="100"/>
      <c r="F3" s="2"/>
      <c r="G3" s="2"/>
      <c r="H3" s="2"/>
      <c r="I3" s="77"/>
      <c r="J3" s="39"/>
      <c r="K3" s="39"/>
      <c r="L3" s="2"/>
      <c r="M3" s="2"/>
      <c r="N3" s="2"/>
      <c r="O3" s="5"/>
      <c r="P3" s="2"/>
    </row>
    <row r="4" spans="1:16" ht="18.75" x14ac:dyDescent="0.25">
      <c r="A4" s="4"/>
      <c r="B4" s="4"/>
      <c r="C4" s="4"/>
      <c r="D4" s="4"/>
      <c r="E4" s="2"/>
      <c r="F4" s="2"/>
      <c r="G4" s="2"/>
      <c r="H4" s="2"/>
      <c r="I4" s="77"/>
      <c r="J4" s="39"/>
      <c r="K4" s="16" t="s">
        <v>192</v>
      </c>
      <c r="L4" s="2"/>
      <c r="M4" s="2"/>
      <c r="N4" s="2"/>
      <c r="O4" s="5"/>
      <c r="P4" s="2"/>
    </row>
    <row r="5" spans="1:16" x14ac:dyDescent="0.25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x14ac:dyDescent="0.25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</row>
    <row r="7" spans="1:16" ht="18.75" x14ac:dyDescent="0.25">
      <c r="A7" s="89" t="s">
        <v>163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</row>
    <row r="8" spans="1:16" ht="18.75" x14ac:dyDescent="0.25">
      <c r="A8" s="89" t="s">
        <v>6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ht="18.75" x14ac:dyDescent="0.25">
      <c r="A9" s="2"/>
      <c r="B9" s="2"/>
      <c r="C9" s="2"/>
      <c r="D9" s="2"/>
      <c r="E9" s="2"/>
      <c r="F9" s="2"/>
      <c r="G9" s="2"/>
      <c r="H9" s="2"/>
      <c r="I9" s="76"/>
      <c r="J9" s="2"/>
      <c r="K9" s="2"/>
      <c r="L9" s="2"/>
      <c r="M9" s="2"/>
      <c r="N9" s="2"/>
      <c r="O9" s="5"/>
      <c r="P9" s="2"/>
    </row>
    <row r="10" spans="1:16" ht="18.75" x14ac:dyDescent="0.25">
      <c r="A10" s="91" t="s">
        <v>7</v>
      </c>
      <c r="B10" s="93" t="s">
        <v>8</v>
      </c>
      <c r="C10" s="94"/>
      <c r="D10" s="86" t="s">
        <v>9</v>
      </c>
      <c r="E10" s="88"/>
      <c r="F10" s="68"/>
      <c r="G10" s="97" t="s">
        <v>10</v>
      </c>
      <c r="H10" s="97"/>
      <c r="I10" s="97"/>
      <c r="J10" s="97" t="s">
        <v>11</v>
      </c>
      <c r="K10" s="97"/>
      <c r="L10" s="97"/>
      <c r="M10" s="98" t="s">
        <v>122</v>
      </c>
      <c r="N10" s="98" t="s">
        <v>12</v>
      </c>
      <c r="O10" s="98" t="s">
        <v>13</v>
      </c>
      <c r="P10" s="98" t="s">
        <v>14</v>
      </c>
    </row>
    <row r="11" spans="1:16" ht="187.5" x14ac:dyDescent="0.25">
      <c r="A11" s="92"/>
      <c r="B11" s="95"/>
      <c r="C11" s="96"/>
      <c r="D11" s="69" t="s">
        <v>123</v>
      </c>
      <c r="E11" s="69" t="s">
        <v>124</v>
      </c>
      <c r="F11" s="69" t="s">
        <v>15</v>
      </c>
      <c r="G11" s="68" t="s">
        <v>16</v>
      </c>
      <c r="H11" s="68" t="s">
        <v>17</v>
      </c>
      <c r="I11" s="78" t="s">
        <v>18</v>
      </c>
      <c r="J11" s="68" t="s">
        <v>16</v>
      </c>
      <c r="K11" s="68" t="s">
        <v>17</v>
      </c>
      <c r="L11" s="68" t="s">
        <v>18</v>
      </c>
      <c r="M11" s="98"/>
      <c r="N11" s="98"/>
      <c r="O11" s="98"/>
      <c r="P11" s="97"/>
    </row>
    <row r="12" spans="1:16" ht="18.75" x14ac:dyDescent="0.25">
      <c r="A12" s="86" t="s">
        <v>19</v>
      </c>
      <c r="B12" s="87"/>
      <c r="C12" s="88"/>
      <c r="D12" s="69"/>
      <c r="E12" s="69"/>
      <c r="F12" s="69"/>
      <c r="G12" s="68"/>
      <c r="H12" s="68"/>
      <c r="I12" s="78"/>
      <c r="J12" s="68"/>
      <c r="K12" s="68"/>
      <c r="L12" s="68"/>
      <c r="M12" s="69"/>
      <c r="N12" s="69"/>
      <c r="O12" s="69"/>
      <c r="P12" s="68"/>
    </row>
    <row r="13" spans="1:16" ht="18.75" x14ac:dyDescent="0.3">
      <c r="A13" s="8">
        <v>1</v>
      </c>
      <c r="B13" s="24" t="s">
        <v>93</v>
      </c>
      <c r="C13" s="26" t="s">
        <v>85</v>
      </c>
      <c r="D13" s="13">
        <v>18.25</v>
      </c>
      <c r="E13" s="69"/>
      <c r="F13" s="83" t="str">
        <f t="shared" ref="F13:F28" si="0">IF(D13&gt;=17,"Tốt","Khá")</f>
        <v>Tốt</v>
      </c>
      <c r="G13" s="8">
        <v>8</v>
      </c>
      <c r="H13" s="8">
        <v>0</v>
      </c>
      <c r="I13" s="72">
        <v>1</v>
      </c>
      <c r="J13" s="8">
        <v>6</v>
      </c>
      <c r="K13" s="8">
        <v>2</v>
      </c>
      <c r="L13" s="8">
        <v>2</v>
      </c>
      <c r="M13" s="7">
        <v>2</v>
      </c>
      <c r="N13" s="12">
        <f t="shared" ref="N13:N28" si="1">SUM(D13:E13,G13:M13)</f>
        <v>39.25</v>
      </c>
      <c r="O13" s="83" t="str">
        <f t="shared" ref="O13:O28" si="2">IF(N13&gt;=40,"Tốt","Khá")</f>
        <v>Khá</v>
      </c>
      <c r="P13" s="68"/>
    </row>
    <row r="14" spans="1:16" ht="18.75" x14ac:dyDescent="0.3">
      <c r="A14" s="8">
        <v>2</v>
      </c>
      <c r="B14" s="24" t="s">
        <v>97</v>
      </c>
      <c r="C14" s="26" t="s">
        <v>24</v>
      </c>
      <c r="D14" s="13">
        <v>16.875</v>
      </c>
      <c r="E14" s="69"/>
      <c r="F14" s="83" t="str">
        <f t="shared" si="0"/>
        <v>Khá</v>
      </c>
      <c r="G14" s="8">
        <v>8</v>
      </c>
      <c r="H14" s="8">
        <v>0</v>
      </c>
      <c r="I14" s="72">
        <v>4</v>
      </c>
      <c r="J14" s="8">
        <v>6</v>
      </c>
      <c r="K14" s="8">
        <v>2</v>
      </c>
      <c r="L14" s="8">
        <v>2</v>
      </c>
      <c r="M14" s="7">
        <v>2</v>
      </c>
      <c r="N14" s="12">
        <f t="shared" si="1"/>
        <v>40.875</v>
      </c>
      <c r="O14" s="83" t="str">
        <f t="shared" si="2"/>
        <v>Tốt</v>
      </c>
      <c r="P14" s="68"/>
    </row>
    <row r="15" spans="1:16" ht="18.75" x14ac:dyDescent="0.3">
      <c r="A15" s="8">
        <v>3</v>
      </c>
      <c r="B15" s="24" t="s">
        <v>74</v>
      </c>
      <c r="C15" s="26" t="s">
        <v>27</v>
      </c>
      <c r="D15" s="13">
        <v>18.5</v>
      </c>
      <c r="E15" s="69"/>
      <c r="F15" s="83" t="str">
        <f t="shared" si="0"/>
        <v>Tốt</v>
      </c>
      <c r="G15" s="8">
        <v>8</v>
      </c>
      <c r="H15" s="8">
        <v>0</v>
      </c>
      <c r="I15" s="72">
        <v>4</v>
      </c>
      <c r="J15" s="8">
        <v>6</v>
      </c>
      <c r="K15" s="8">
        <v>2</v>
      </c>
      <c r="L15" s="8">
        <v>2</v>
      </c>
      <c r="M15" s="7">
        <v>2</v>
      </c>
      <c r="N15" s="12">
        <f t="shared" si="1"/>
        <v>42.5</v>
      </c>
      <c r="O15" s="83" t="str">
        <f t="shared" si="2"/>
        <v>Tốt</v>
      </c>
      <c r="P15" s="68"/>
    </row>
    <row r="16" spans="1:16" ht="18.75" x14ac:dyDescent="0.3">
      <c r="A16" s="8">
        <v>4</v>
      </c>
      <c r="B16" s="24" t="s">
        <v>72</v>
      </c>
      <c r="C16" s="26" t="s">
        <v>73</v>
      </c>
      <c r="D16" s="13">
        <v>17</v>
      </c>
      <c r="E16" s="69"/>
      <c r="F16" s="83" t="str">
        <f t="shared" si="0"/>
        <v>Tốt</v>
      </c>
      <c r="G16" s="8">
        <v>8</v>
      </c>
      <c r="H16" s="8">
        <v>0</v>
      </c>
      <c r="I16" s="72">
        <v>0</v>
      </c>
      <c r="J16" s="8">
        <v>6</v>
      </c>
      <c r="K16" s="8">
        <v>2</v>
      </c>
      <c r="L16" s="8">
        <v>2</v>
      </c>
      <c r="M16" s="7">
        <v>2</v>
      </c>
      <c r="N16" s="12">
        <f t="shared" si="1"/>
        <v>37</v>
      </c>
      <c r="O16" s="83" t="str">
        <f t="shared" si="2"/>
        <v>Khá</v>
      </c>
      <c r="P16" s="68"/>
    </row>
    <row r="17" spans="1:16" ht="18.75" x14ac:dyDescent="0.3">
      <c r="A17" s="8">
        <v>5</v>
      </c>
      <c r="B17" s="24" t="s">
        <v>98</v>
      </c>
      <c r="C17" s="26" t="s">
        <v>99</v>
      </c>
      <c r="D17" s="13">
        <v>18.25</v>
      </c>
      <c r="E17" s="69"/>
      <c r="F17" s="83" t="str">
        <f t="shared" si="0"/>
        <v>Tốt</v>
      </c>
      <c r="G17" s="8">
        <v>8</v>
      </c>
      <c r="H17" s="8">
        <v>0</v>
      </c>
      <c r="I17" s="72">
        <v>4</v>
      </c>
      <c r="J17" s="8">
        <v>6</v>
      </c>
      <c r="K17" s="8">
        <v>2</v>
      </c>
      <c r="L17" s="8">
        <v>2</v>
      </c>
      <c r="M17" s="7">
        <v>2</v>
      </c>
      <c r="N17" s="12">
        <f t="shared" si="1"/>
        <v>42.25</v>
      </c>
      <c r="O17" s="83" t="str">
        <f t="shared" si="2"/>
        <v>Tốt</v>
      </c>
      <c r="P17" s="68"/>
    </row>
    <row r="18" spans="1:16" ht="18.75" x14ac:dyDescent="0.3">
      <c r="A18" s="8">
        <v>6</v>
      </c>
      <c r="B18" s="24" t="s">
        <v>75</v>
      </c>
      <c r="C18" s="26" t="s">
        <v>76</v>
      </c>
      <c r="D18" s="13">
        <v>16.75</v>
      </c>
      <c r="E18" s="69"/>
      <c r="F18" s="83" t="str">
        <f t="shared" si="0"/>
        <v>Khá</v>
      </c>
      <c r="G18" s="8">
        <v>8</v>
      </c>
      <c r="H18" s="8">
        <v>0</v>
      </c>
      <c r="I18" s="72">
        <v>5</v>
      </c>
      <c r="J18" s="8">
        <v>6</v>
      </c>
      <c r="K18" s="8">
        <v>2</v>
      </c>
      <c r="L18" s="8">
        <v>2</v>
      </c>
      <c r="M18" s="7">
        <v>2</v>
      </c>
      <c r="N18" s="12">
        <f t="shared" si="1"/>
        <v>41.75</v>
      </c>
      <c r="O18" s="83" t="str">
        <f t="shared" si="2"/>
        <v>Tốt</v>
      </c>
      <c r="P18" s="68"/>
    </row>
    <row r="19" spans="1:16" ht="18.75" x14ac:dyDescent="0.3">
      <c r="A19" s="8">
        <v>7</v>
      </c>
      <c r="B19" s="24" t="s">
        <v>71</v>
      </c>
      <c r="C19" s="26" t="s">
        <v>30</v>
      </c>
      <c r="D19" s="13">
        <v>17.25</v>
      </c>
      <c r="E19" s="69"/>
      <c r="F19" s="83" t="str">
        <f t="shared" si="0"/>
        <v>Tốt</v>
      </c>
      <c r="G19" s="8">
        <v>8</v>
      </c>
      <c r="H19" s="8">
        <v>0</v>
      </c>
      <c r="I19" s="72">
        <v>0</v>
      </c>
      <c r="J19" s="8">
        <v>6</v>
      </c>
      <c r="K19" s="8">
        <v>2</v>
      </c>
      <c r="L19" s="8">
        <v>2</v>
      </c>
      <c r="M19" s="7">
        <v>2</v>
      </c>
      <c r="N19" s="12">
        <f t="shared" si="1"/>
        <v>37.25</v>
      </c>
      <c r="O19" s="83" t="str">
        <f t="shared" si="2"/>
        <v>Khá</v>
      </c>
      <c r="P19" s="68"/>
    </row>
    <row r="20" spans="1:16" ht="18.75" x14ac:dyDescent="0.3">
      <c r="A20" s="8">
        <v>8</v>
      </c>
      <c r="B20" s="24" t="s">
        <v>92</v>
      </c>
      <c r="C20" s="26" t="s">
        <v>30</v>
      </c>
      <c r="D20" s="13">
        <v>18.75</v>
      </c>
      <c r="E20" s="69"/>
      <c r="F20" s="83" t="str">
        <f t="shared" si="0"/>
        <v>Tốt</v>
      </c>
      <c r="G20" s="8">
        <v>8</v>
      </c>
      <c r="H20" s="8">
        <v>0</v>
      </c>
      <c r="I20" s="72">
        <v>1</v>
      </c>
      <c r="J20" s="8">
        <v>6</v>
      </c>
      <c r="K20" s="8">
        <v>2</v>
      </c>
      <c r="L20" s="8">
        <v>2</v>
      </c>
      <c r="M20" s="7">
        <v>2</v>
      </c>
      <c r="N20" s="12">
        <f t="shared" si="1"/>
        <v>39.75</v>
      </c>
      <c r="O20" s="83" t="str">
        <f t="shared" si="2"/>
        <v>Khá</v>
      </c>
      <c r="P20" s="68"/>
    </row>
    <row r="21" spans="1:16" ht="18.75" x14ac:dyDescent="0.3">
      <c r="A21" s="8">
        <v>9</v>
      </c>
      <c r="B21" s="24" t="s">
        <v>31</v>
      </c>
      <c r="C21" s="26" t="s">
        <v>32</v>
      </c>
      <c r="D21" s="20">
        <v>18.25</v>
      </c>
      <c r="E21" s="69"/>
      <c r="F21" s="83" t="str">
        <f t="shared" si="0"/>
        <v>Tốt</v>
      </c>
      <c r="G21" s="8">
        <v>8</v>
      </c>
      <c r="H21" s="8">
        <v>0</v>
      </c>
      <c r="I21" s="72">
        <v>4</v>
      </c>
      <c r="J21" s="8">
        <v>6</v>
      </c>
      <c r="K21" s="8">
        <v>2</v>
      </c>
      <c r="L21" s="8">
        <v>2</v>
      </c>
      <c r="M21" s="7">
        <v>2</v>
      </c>
      <c r="N21" s="12">
        <f t="shared" si="1"/>
        <v>42.25</v>
      </c>
      <c r="O21" s="83" t="str">
        <f t="shared" si="2"/>
        <v>Tốt</v>
      </c>
      <c r="P21" s="68"/>
    </row>
    <row r="22" spans="1:16" ht="18.75" x14ac:dyDescent="0.3">
      <c r="A22" s="8">
        <v>10</v>
      </c>
      <c r="B22" s="24" t="s">
        <v>93</v>
      </c>
      <c r="C22" s="26" t="s">
        <v>94</v>
      </c>
      <c r="D22" s="13">
        <v>17.9375</v>
      </c>
      <c r="E22" s="69"/>
      <c r="F22" s="83" t="str">
        <f t="shared" si="0"/>
        <v>Tốt</v>
      </c>
      <c r="G22" s="8">
        <v>8</v>
      </c>
      <c r="H22" s="8">
        <v>0</v>
      </c>
      <c r="I22" s="72">
        <v>4</v>
      </c>
      <c r="J22" s="8">
        <v>6</v>
      </c>
      <c r="K22" s="8">
        <v>2</v>
      </c>
      <c r="L22" s="8">
        <v>2</v>
      </c>
      <c r="M22" s="7">
        <v>2</v>
      </c>
      <c r="N22" s="12">
        <f t="shared" si="1"/>
        <v>41.9375</v>
      </c>
      <c r="O22" s="83" t="str">
        <f t="shared" si="2"/>
        <v>Tốt</v>
      </c>
      <c r="P22" s="68"/>
    </row>
    <row r="23" spans="1:16" ht="18.75" x14ac:dyDescent="0.3">
      <c r="A23" s="8">
        <v>11</v>
      </c>
      <c r="B23" s="24" t="s">
        <v>82</v>
      </c>
      <c r="C23" s="26" t="s">
        <v>33</v>
      </c>
      <c r="D23" s="13">
        <v>18.5</v>
      </c>
      <c r="E23" s="69"/>
      <c r="F23" s="83" t="str">
        <f t="shared" si="0"/>
        <v>Tốt</v>
      </c>
      <c r="G23" s="8">
        <v>8</v>
      </c>
      <c r="H23" s="8">
        <v>0</v>
      </c>
      <c r="I23" s="72">
        <v>4</v>
      </c>
      <c r="J23" s="8">
        <v>6</v>
      </c>
      <c r="K23" s="8">
        <v>2</v>
      </c>
      <c r="L23" s="8">
        <v>2</v>
      </c>
      <c r="M23" s="7"/>
      <c r="N23" s="12">
        <f t="shared" si="1"/>
        <v>40.5</v>
      </c>
      <c r="O23" s="83" t="str">
        <f t="shared" si="2"/>
        <v>Tốt</v>
      </c>
      <c r="P23" s="68"/>
    </row>
    <row r="24" spans="1:16" ht="18.75" x14ac:dyDescent="0.3">
      <c r="A24" s="8">
        <v>12</v>
      </c>
      <c r="B24" s="24" t="s">
        <v>77</v>
      </c>
      <c r="C24" s="26" t="s">
        <v>37</v>
      </c>
      <c r="D24" s="75">
        <v>18.399999999999999</v>
      </c>
      <c r="E24" s="69"/>
      <c r="F24" s="83" t="str">
        <f t="shared" si="0"/>
        <v>Tốt</v>
      </c>
      <c r="G24" s="8">
        <v>8</v>
      </c>
      <c r="H24" s="8"/>
      <c r="I24" s="72">
        <v>4</v>
      </c>
      <c r="J24" s="8">
        <v>6</v>
      </c>
      <c r="K24" s="8">
        <v>2</v>
      </c>
      <c r="L24" s="8">
        <v>2</v>
      </c>
      <c r="M24" s="7">
        <v>2</v>
      </c>
      <c r="N24" s="12">
        <f t="shared" si="1"/>
        <v>42.4</v>
      </c>
      <c r="O24" s="83" t="str">
        <f t="shared" si="2"/>
        <v>Tốt</v>
      </c>
      <c r="P24" s="68"/>
    </row>
    <row r="25" spans="1:16" ht="18.75" x14ac:dyDescent="0.3">
      <c r="A25" s="8">
        <v>13</v>
      </c>
      <c r="B25" s="24" t="s">
        <v>90</v>
      </c>
      <c r="C25" s="26" t="s">
        <v>91</v>
      </c>
      <c r="D25" s="75">
        <v>18.5</v>
      </c>
      <c r="E25" s="69"/>
      <c r="F25" s="83" t="str">
        <f t="shared" si="0"/>
        <v>Tốt</v>
      </c>
      <c r="G25" s="8">
        <v>8</v>
      </c>
      <c r="H25" s="8"/>
      <c r="I25" s="72">
        <v>3</v>
      </c>
      <c r="J25" s="8">
        <v>6</v>
      </c>
      <c r="K25" s="8">
        <v>1</v>
      </c>
      <c r="L25" s="8">
        <v>2</v>
      </c>
      <c r="M25" s="7">
        <v>2</v>
      </c>
      <c r="N25" s="12">
        <f t="shared" si="1"/>
        <v>40.5</v>
      </c>
      <c r="O25" s="83" t="str">
        <f t="shared" si="2"/>
        <v>Tốt</v>
      </c>
      <c r="P25" s="68"/>
    </row>
    <row r="26" spans="1:16" ht="18.75" x14ac:dyDescent="0.3">
      <c r="A26" s="8">
        <v>14</v>
      </c>
      <c r="B26" s="24" t="s">
        <v>64</v>
      </c>
      <c r="C26" s="26" t="s">
        <v>87</v>
      </c>
      <c r="D26" s="75">
        <v>18.399999999999999</v>
      </c>
      <c r="E26" s="69"/>
      <c r="F26" s="83" t="str">
        <f t="shared" si="0"/>
        <v>Tốt</v>
      </c>
      <c r="G26" s="8">
        <v>8</v>
      </c>
      <c r="H26" s="8"/>
      <c r="I26" s="72">
        <v>3</v>
      </c>
      <c r="J26" s="8">
        <v>6</v>
      </c>
      <c r="K26" s="8">
        <v>2</v>
      </c>
      <c r="L26" s="8">
        <v>2</v>
      </c>
      <c r="M26" s="7">
        <v>2</v>
      </c>
      <c r="N26" s="12">
        <f t="shared" si="1"/>
        <v>41.4</v>
      </c>
      <c r="O26" s="83" t="str">
        <f t="shared" si="2"/>
        <v>Tốt</v>
      </c>
      <c r="P26" s="68"/>
    </row>
    <row r="27" spans="1:16" ht="18.75" x14ac:dyDescent="0.3">
      <c r="A27" s="8">
        <v>15</v>
      </c>
      <c r="B27" s="24" t="s">
        <v>101</v>
      </c>
      <c r="C27" s="26" t="s">
        <v>40</v>
      </c>
      <c r="D27" s="75">
        <v>17.1875</v>
      </c>
      <c r="E27" s="69"/>
      <c r="F27" s="83" t="str">
        <f t="shared" si="0"/>
        <v>Tốt</v>
      </c>
      <c r="G27" s="8">
        <v>8</v>
      </c>
      <c r="H27" s="8"/>
      <c r="I27" s="72">
        <v>3</v>
      </c>
      <c r="J27" s="8">
        <v>6</v>
      </c>
      <c r="K27" s="8">
        <v>2</v>
      </c>
      <c r="L27" s="8">
        <v>2</v>
      </c>
      <c r="M27" s="7">
        <v>2</v>
      </c>
      <c r="N27" s="12">
        <f t="shared" si="1"/>
        <v>40.1875</v>
      </c>
      <c r="O27" s="83" t="str">
        <f t="shared" si="2"/>
        <v>Tốt</v>
      </c>
      <c r="P27" s="68"/>
    </row>
    <row r="28" spans="1:16" ht="18.75" x14ac:dyDescent="0.3">
      <c r="A28" s="8">
        <v>16</v>
      </c>
      <c r="B28" s="24" t="s">
        <v>102</v>
      </c>
      <c r="C28" s="26" t="s">
        <v>103</v>
      </c>
      <c r="D28" s="13">
        <v>17.75</v>
      </c>
      <c r="E28" s="69"/>
      <c r="F28" s="83" t="str">
        <f t="shared" si="0"/>
        <v>Tốt</v>
      </c>
      <c r="G28" s="8">
        <v>8</v>
      </c>
      <c r="H28" s="8">
        <v>1</v>
      </c>
      <c r="I28" s="72">
        <v>3</v>
      </c>
      <c r="J28" s="8">
        <v>6</v>
      </c>
      <c r="K28" s="8">
        <v>2</v>
      </c>
      <c r="L28" s="8">
        <v>2</v>
      </c>
      <c r="M28" s="7">
        <v>2</v>
      </c>
      <c r="N28" s="12">
        <f t="shared" si="1"/>
        <v>41.75</v>
      </c>
      <c r="O28" s="83" t="str">
        <f t="shared" si="2"/>
        <v>Tốt</v>
      </c>
      <c r="P28" s="68"/>
    </row>
    <row r="29" spans="1:16" ht="18.75" x14ac:dyDescent="0.25">
      <c r="A29" s="86" t="s">
        <v>41</v>
      </c>
      <c r="B29" s="87"/>
      <c r="C29" s="88"/>
      <c r="D29" s="68"/>
      <c r="E29" s="14"/>
      <c r="F29" s="14"/>
      <c r="G29" s="8"/>
      <c r="H29" s="8"/>
      <c r="I29" s="72"/>
      <c r="J29" s="8"/>
      <c r="K29" s="8"/>
      <c r="L29" s="8"/>
      <c r="M29" s="14"/>
      <c r="N29" s="12"/>
      <c r="O29" s="7"/>
      <c r="P29" s="14"/>
    </row>
    <row r="30" spans="1:16" ht="18.75" x14ac:dyDescent="0.3">
      <c r="A30" s="27">
        <v>17</v>
      </c>
      <c r="B30" s="24" t="s">
        <v>169</v>
      </c>
      <c r="C30" s="64" t="s">
        <v>170</v>
      </c>
      <c r="D30" s="13">
        <v>15.833333333333334</v>
      </c>
      <c r="E30" s="14"/>
      <c r="F30" s="83" t="str">
        <f t="shared" ref="F30:F59" si="3">IF(D30&gt;=17,"Tốt","Khá")</f>
        <v>Khá</v>
      </c>
      <c r="G30" s="8">
        <v>8</v>
      </c>
      <c r="H30" s="8">
        <v>0</v>
      </c>
      <c r="I30" s="72">
        <v>3</v>
      </c>
      <c r="J30" s="8">
        <v>6</v>
      </c>
      <c r="K30" s="8">
        <v>2</v>
      </c>
      <c r="L30" s="8">
        <v>2</v>
      </c>
      <c r="M30" s="14"/>
      <c r="N30" s="12">
        <f t="shared" ref="N30:N59" si="4">SUM(D30:E30,G30:M30)</f>
        <v>36.833333333333336</v>
      </c>
      <c r="O30" s="83" t="str">
        <f t="shared" ref="O30:O59" si="5">IF(N30&gt;=40,"Tốt","Khá")</f>
        <v>Khá</v>
      </c>
      <c r="P30" s="14"/>
    </row>
    <row r="31" spans="1:16" ht="18.75" x14ac:dyDescent="0.3">
      <c r="A31" s="27">
        <v>18</v>
      </c>
      <c r="B31" s="24" t="s">
        <v>106</v>
      </c>
      <c r="C31" s="64" t="s">
        <v>107</v>
      </c>
      <c r="D31" s="13">
        <v>17</v>
      </c>
      <c r="E31" s="14"/>
      <c r="F31" s="83" t="str">
        <f t="shared" si="3"/>
        <v>Tốt</v>
      </c>
      <c r="G31" s="8">
        <v>8</v>
      </c>
      <c r="H31" s="8">
        <v>0</v>
      </c>
      <c r="I31" s="72">
        <v>0</v>
      </c>
      <c r="J31" s="8">
        <v>6</v>
      </c>
      <c r="K31" s="8"/>
      <c r="L31" s="8">
        <v>2</v>
      </c>
      <c r="M31" s="14"/>
      <c r="N31" s="12">
        <f t="shared" si="4"/>
        <v>33</v>
      </c>
      <c r="O31" s="83" t="str">
        <f t="shared" si="5"/>
        <v>Khá</v>
      </c>
      <c r="P31" s="14"/>
    </row>
    <row r="32" spans="1:16" ht="18.75" x14ac:dyDescent="0.3">
      <c r="A32" s="27">
        <v>19</v>
      </c>
      <c r="B32" s="24" t="s">
        <v>171</v>
      </c>
      <c r="C32" s="64" t="s">
        <v>172</v>
      </c>
      <c r="D32" s="13">
        <v>16.399999999999999</v>
      </c>
      <c r="E32" s="14"/>
      <c r="F32" s="83" t="str">
        <f t="shared" si="3"/>
        <v>Khá</v>
      </c>
      <c r="G32" s="8">
        <v>8</v>
      </c>
      <c r="H32" s="8">
        <v>0</v>
      </c>
      <c r="I32" s="72">
        <v>4</v>
      </c>
      <c r="J32" s="8">
        <v>6</v>
      </c>
      <c r="K32" s="8">
        <v>2</v>
      </c>
      <c r="L32" s="8">
        <v>2</v>
      </c>
      <c r="M32" s="14"/>
      <c r="N32" s="12">
        <f t="shared" si="4"/>
        <v>38.4</v>
      </c>
      <c r="O32" s="83" t="str">
        <f t="shared" si="5"/>
        <v>Khá</v>
      </c>
      <c r="P32" s="14"/>
    </row>
    <row r="33" spans="1:16" ht="18.75" x14ac:dyDescent="0.3">
      <c r="A33" s="27">
        <v>20</v>
      </c>
      <c r="B33" s="24" t="s">
        <v>173</v>
      </c>
      <c r="C33" s="64" t="s">
        <v>130</v>
      </c>
      <c r="D33" s="13">
        <v>16.5</v>
      </c>
      <c r="E33" s="14"/>
      <c r="F33" s="83" t="str">
        <f t="shared" si="3"/>
        <v>Khá</v>
      </c>
      <c r="G33" s="8">
        <v>8</v>
      </c>
      <c r="H33" s="8">
        <v>0</v>
      </c>
      <c r="I33" s="72">
        <v>4</v>
      </c>
      <c r="J33" s="8">
        <v>6</v>
      </c>
      <c r="K33" s="8">
        <v>2</v>
      </c>
      <c r="L33" s="8">
        <v>2</v>
      </c>
      <c r="M33" s="14"/>
      <c r="N33" s="12">
        <f t="shared" si="4"/>
        <v>38.5</v>
      </c>
      <c r="O33" s="83" t="str">
        <f t="shared" si="5"/>
        <v>Khá</v>
      </c>
      <c r="P33" s="14"/>
    </row>
    <row r="34" spans="1:16" ht="18.75" x14ac:dyDescent="0.3">
      <c r="A34" s="27">
        <v>21</v>
      </c>
      <c r="B34" s="24" t="s">
        <v>112</v>
      </c>
      <c r="C34" s="64" t="s">
        <v>113</v>
      </c>
      <c r="D34" s="13">
        <v>16.399999999999999</v>
      </c>
      <c r="E34" s="14"/>
      <c r="F34" s="83" t="str">
        <f t="shared" si="3"/>
        <v>Khá</v>
      </c>
      <c r="G34" s="8">
        <v>8</v>
      </c>
      <c r="H34" s="8">
        <v>0</v>
      </c>
      <c r="I34" s="72">
        <v>3</v>
      </c>
      <c r="J34" s="8">
        <v>6</v>
      </c>
      <c r="K34" s="8">
        <v>2</v>
      </c>
      <c r="L34" s="8">
        <v>2</v>
      </c>
      <c r="M34" s="14"/>
      <c r="N34" s="12">
        <f t="shared" si="4"/>
        <v>37.4</v>
      </c>
      <c r="O34" s="83" t="str">
        <f t="shared" si="5"/>
        <v>Khá</v>
      </c>
      <c r="P34" s="14"/>
    </row>
    <row r="35" spans="1:16" ht="18.75" x14ac:dyDescent="0.3">
      <c r="A35" s="27">
        <v>22</v>
      </c>
      <c r="B35" s="24" t="s">
        <v>114</v>
      </c>
      <c r="C35" s="65" t="s">
        <v>115</v>
      </c>
      <c r="D35" s="13">
        <v>15.291666666666666</v>
      </c>
      <c r="E35" s="14"/>
      <c r="F35" s="83" t="str">
        <f t="shared" si="3"/>
        <v>Khá</v>
      </c>
      <c r="G35" s="8">
        <v>8</v>
      </c>
      <c r="H35" s="8">
        <v>0</v>
      </c>
      <c r="I35" s="72">
        <v>4</v>
      </c>
      <c r="J35" s="8">
        <v>6</v>
      </c>
      <c r="K35" s="8">
        <v>1</v>
      </c>
      <c r="L35" s="8">
        <v>2</v>
      </c>
      <c r="M35" s="14"/>
      <c r="N35" s="12">
        <f t="shared" si="4"/>
        <v>36.291666666666664</v>
      </c>
      <c r="O35" s="83" t="str">
        <f t="shared" si="5"/>
        <v>Khá</v>
      </c>
      <c r="P35" s="14"/>
    </row>
    <row r="36" spans="1:16" ht="18.75" x14ac:dyDescent="0.3">
      <c r="A36" s="27">
        <v>23</v>
      </c>
      <c r="B36" s="24" t="s">
        <v>45</v>
      </c>
      <c r="C36" s="65" t="s">
        <v>46</v>
      </c>
      <c r="D36" s="13">
        <v>18.25</v>
      </c>
      <c r="E36" s="14"/>
      <c r="F36" s="83" t="str">
        <f t="shared" si="3"/>
        <v>Tốt</v>
      </c>
      <c r="G36" s="8">
        <v>8</v>
      </c>
      <c r="H36" s="8">
        <v>0</v>
      </c>
      <c r="I36" s="72">
        <v>0</v>
      </c>
      <c r="J36" s="8">
        <v>6</v>
      </c>
      <c r="K36" s="8">
        <v>2</v>
      </c>
      <c r="L36" s="8">
        <v>2</v>
      </c>
      <c r="M36" s="14"/>
      <c r="N36" s="12">
        <f t="shared" si="4"/>
        <v>36.25</v>
      </c>
      <c r="O36" s="83" t="str">
        <f t="shared" si="5"/>
        <v>Khá</v>
      </c>
      <c r="P36" s="14"/>
    </row>
    <row r="37" spans="1:16" s="74" customFormat="1" ht="18.75" x14ac:dyDescent="0.3">
      <c r="A37" s="27">
        <v>24</v>
      </c>
      <c r="B37" s="53" t="s">
        <v>174</v>
      </c>
      <c r="C37" s="37" t="s">
        <v>175</v>
      </c>
      <c r="D37" s="20">
        <v>16.350000000000001</v>
      </c>
      <c r="E37" s="71"/>
      <c r="F37" s="84" t="str">
        <f t="shared" si="3"/>
        <v>Khá</v>
      </c>
      <c r="G37" s="72">
        <v>8</v>
      </c>
      <c r="H37" s="72">
        <v>0</v>
      </c>
      <c r="I37" s="72">
        <v>3</v>
      </c>
      <c r="J37" s="72">
        <v>6</v>
      </c>
      <c r="K37" s="72">
        <v>2</v>
      </c>
      <c r="L37" s="72">
        <v>2</v>
      </c>
      <c r="M37" s="71"/>
      <c r="N37" s="73">
        <f t="shared" si="4"/>
        <v>37.35</v>
      </c>
      <c r="O37" s="84" t="str">
        <f t="shared" si="5"/>
        <v>Khá</v>
      </c>
      <c r="P37" s="71"/>
    </row>
    <row r="38" spans="1:16" ht="18.75" x14ac:dyDescent="0.3">
      <c r="A38" s="27">
        <v>25</v>
      </c>
      <c r="B38" s="24" t="s">
        <v>49</v>
      </c>
      <c r="C38" s="65" t="s">
        <v>48</v>
      </c>
      <c r="D38" s="13">
        <v>17.25</v>
      </c>
      <c r="E38" s="14"/>
      <c r="F38" s="83" t="str">
        <f t="shared" si="3"/>
        <v>Tốt</v>
      </c>
      <c r="G38" s="8">
        <v>8</v>
      </c>
      <c r="H38" s="8">
        <v>0</v>
      </c>
      <c r="I38" s="72">
        <v>2</v>
      </c>
      <c r="J38" s="8">
        <v>6</v>
      </c>
      <c r="K38" s="8">
        <v>1</v>
      </c>
      <c r="L38" s="8">
        <v>2</v>
      </c>
      <c r="M38" s="14"/>
      <c r="N38" s="12">
        <f t="shared" si="4"/>
        <v>36.25</v>
      </c>
      <c r="O38" s="83" t="str">
        <f t="shared" si="5"/>
        <v>Khá</v>
      </c>
      <c r="P38" s="14"/>
    </row>
    <row r="39" spans="1:16" ht="18.75" x14ac:dyDescent="0.3">
      <c r="A39" s="27">
        <v>26</v>
      </c>
      <c r="B39" s="24" t="s">
        <v>47</v>
      </c>
      <c r="C39" s="64" t="s">
        <v>48</v>
      </c>
      <c r="D39" s="13">
        <v>18</v>
      </c>
      <c r="E39" s="14"/>
      <c r="F39" s="83" t="str">
        <f t="shared" si="3"/>
        <v>Tốt</v>
      </c>
      <c r="G39" s="8">
        <v>8</v>
      </c>
      <c r="H39" s="8">
        <v>0</v>
      </c>
      <c r="I39" s="72"/>
      <c r="J39" s="8">
        <v>6</v>
      </c>
      <c r="K39" s="8">
        <v>2</v>
      </c>
      <c r="L39" s="8">
        <v>2</v>
      </c>
      <c r="M39" s="14">
        <v>2</v>
      </c>
      <c r="N39" s="12">
        <f t="shared" si="4"/>
        <v>38</v>
      </c>
      <c r="O39" s="83" t="str">
        <f t="shared" si="5"/>
        <v>Khá</v>
      </c>
      <c r="P39" s="14"/>
    </row>
    <row r="40" spans="1:16" ht="18.75" x14ac:dyDescent="0.3">
      <c r="A40" s="27">
        <v>27</v>
      </c>
      <c r="B40" s="24" t="s">
        <v>176</v>
      </c>
      <c r="C40" s="64" t="s">
        <v>177</v>
      </c>
      <c r="D40" s="13">
        <v>17.25</v>
      </c>
      <c r="E40" s="14"/>
      <c r="F40" s="83" t="str">
        <f t="shared" si="3"/>
        <v>Tốt</v>
      </c>
      <c r="G40" s="8">
        <v>8</v>
      </c>
      <c r="H40" s="8">
        <v>0</v>
      </c>
      <c r="I40" s="72">
        <v>3</v>
      </c>
      <c r="J40" s="8">
        <v>6</v>
      </c>
      <c r="K40" s="8">
        <v>2</v>
      </c>
      <c r="L40" s="8">
        <v>2</v>
      </c>
      <c r="M40" s="14"/>
      <c r="N40" s="12">
        <f t="shared" si="4"/>
        <v>38.25</v>
      </c>
      <c r="O40" s="83" t="str">
        <f t="shared" si="5"/>
        <v>Khá</v>
      </c>
      <c r="P40" s="14"/>
    </row>
    <row r="41" spans="1:16" ht="18.75" x14ac:dyDescent="0.3">
      <c r="A41" s="27">
        <v>28</v>
      </c>
      <c r="B41" s="24" t="s">
        <v>50</v>
      </c>
      <c r="C41" s="64" t="s">
        <v>51</v>
      </c>
      <c r="D41" s="13">
        <v>16.5</v>
      </c>
      <c r="E41" s="14"/>
      <c r="F41" s="83" t="str">
        <f t="shared" si="3"/>
        <v>Khá</v>
      </c>
      <c r="G41" s="8">
        <v>8</v>
      </c>
      <c r="H41" s="8">
        <v>0</v>
      </c>
      <c r="I41" s="72"/>
      <c r="J41" s="8">
        <v>6</v>
      </c>
      <c r="K41" s="8">
        <v>2</v>
      </c>
      <c r="L41" s="8">
        <v>2</v>
      </c>
      <c r="M41" s="14"/>
      <c r="N41" s="12">
        <f t="shared" si="4"/>
        <v>34.5</v>
      </c>
      <c r="O41" s="83" t="str">
        <f t="shared" si="5"/>
        <v>Khá</v>
      </c>
      <c r="P41" s="14"/>
    </row>
    <row r="42" spans="1:16" ht="18.75" x14ac:dyDescent="0.3">
      <c r="A42" s="27">
        <v>29</v>
      </c>
      <c r="B42" s="24" t="s">
        <v>118</v>
      </c>
      <c r="C42" s="64" t="s">
        <v>119</v>
      </c>
      <c r="D42" s="13">
        <v>15.166666666666666</v>
      </c>
      <c r="E42" s="14"/>
      <c r="F42" s="83" t="str">
        <f t="shared" si="3"/>
        <v>Khá</v>
      </c>
      <c r="G42" s="8">
        <v>8</v>
      </c>
      <c r="H42" s="8">
        <v>0</v>
      </c>
      <c r="I42" s="72">
        <v>3</v>
      </c>
      <c r="J42" s="8">
        <v>6</v>
      </c>
      <c r="K42" s="8">
        <v>1</v>
      </c>
      <c r="L42" s="8">
        <v>2</v>
      </c>
      <c r="M42" s="14"/>
      <c r="N42" s="12">
        <f t="shared" si="4"/>
        <v>35.166666666666664</v>
      </c>
      <c r="O42" s="83" t="str">
        <f t="shared" si="5"/>
        <v>Khá</v>
      </c>
      <c r="P42" s="14"/>
    </row>
    <row r="43" spans="1:16" ht="18.75" x14ac:dyDescent="0.3">
      <c r="A43" s="27">
        <v>30</v>
      </c>
      <c r="B43" s="24" t="s">
        <v>52</v>
      </c>
      <c r="C43" s="64" t="s">
        <v>53</v>
      </c>
      <c r="D43" s="13">
        <v>15.666666666666666</v>
      </c>
      <c r="E43" s="14"/>
      <c r="F43" s="83" t="str">
        <f t="shared" si="3"/>
        <v>Khá</v>
      </c>
      <c r="G43" s="8">
        <v>8</v>
      </c>
      <c r="H43" s="8">
        <v>0</v>
      </c>
      <c r="I43" s="72">
        <v>1</v>
      </c>
      <c r="J43" s="8">
        <v>6</v>
      </c>
      <c r="K43" s="8">
        <v>1</v>
      </c>
      <c r="L43" s="8">
        <v>2</v>
      </c>
      <c r="M43" s="14"/>
      <c r="N43" s="12">
        <f t="shared" si="4"/>
        <v>33.666666666666664</v>
      </c>
      <c r="O43" s="83" t="str">
        <f t="shared" si="5"/>
        <v>Khá</v>
      </c>
      <c r="P43" s="14"/>
    </row>
    <row r="44" spans="1:16" ht="18.75" x14ac:dyDescent="0.3">
      <c r="A44" s="27">
        <v>31</v>
      </c>
      <c r="B44" s="24" t="s">
        <v>54</v>
      </c>
      <c r="C44" s="64" t="s">
        <v>55</v>
      </c>
      <c r="D44" s="13">
        <v>17</v>
      </c>
      <c r="E44" s="14"/>
      <c r="F44" s="83" t="str">
        <f t="shared" si="3"/>
        <v>Tốt</v>
      </c>
      <c r="G44" s="8">
        <v>8</v>
      </c>
      <c r="H44" s="8">
        <v>0</v>
      </c>
      <c r="I44" s="72">
        <v>4</v>
      </c>
      <c r="J44" s="8">
        <v>6</v>
      </c>
      <c r="K44" s="8">
        <v>2</v>
      </c>
      <c r="L44" s="8">
        <v>2</v>
      </c>
      <c r="M44" s="14"/>
      <c r="N44" s="12">
        <f t="shared" si="4"/>
        <v>39</v>
      </c>
      <c r="O44" s="83" t="str">
        <f t="shared" si="5"/>
        <v>Khá</v>
      </c>
      <c r="P44" s="14"/>
    </row>
    <row r="45" spans="1:16" ht="18.75" x14ac:dyDescent="0.3">
      <c r="A45" s="27">
        <v>32</v>
      </c>
      <c r="B45" s="24" t="s">
        <v>178</v>
      </c>
      <c r="C45" s="64" t="s">
        <v>179</v>
      </c>
      <c r="D45" s="13">
        <v>15.9</v>
      </c>
      <c r="E45" s="14"/>
      <c r="F45" s="83" t="str">
        <f t="shared" si="3"/>
        <v>Khá</v>
      </c>
      <c r="G45" s="8">
        <v>8</v>
      </c>
      <c r="H45" s="8">
        <v>0</v>
      </c>
      <c r="I45" s="72">
        <v>5</v>
      </c>
      <c r="J45" s="8">
        <v>6</v>
      </c>
      <c r="K45" s="8">
        <v>2</v>
      </c>
      <c r="L45" s="8">
        <v>2</v>
      </c>
      <c r="M45" s="14"/>
      <c r="N45" s="12">
        <f t="shared" si="4"/>
        <v>38.9</v>
      </c>
      <c r="O45" s="83" t="str">
        <f t="shared" si="5"/>
        <v>Khá</v>
      </c>
      <c r="P45" s="14"/>
    </row>
    <row r="46" spans="1:16" ht="18.75" x14ac:dyDescent="0.3">
      <c r="A46" s="27">
        <v>33</v>
      </c>
      <c r="B46" s="24" t="s">
        <v>58</v>
      </c>
      <c r="C46" s="64" t="s">
        <v>59</v>
      </c>
      <c r="D46" s="13">
        <v>18.600000000000001</v>
      </c>
      <c r="E46" s="14"/>
      <c r="F46" s="83" t="str">
        <f t="shared" si="3"/>
        <v>Tốt</v>
      </c>
      <c r="G46" s="8">
        <v>8</v>
      </c>
      <c r="H46" s="8">
        <v>0</v>
      </c>
      <c r="I46" s="72">
        <v>4</v>
      </c>
      <c r="J46" s="8">
        <v>6</v>
      </c>
      <c r="K46" s="8">
        <v>1</v>
      </c>
      <c r="L46" s="8">
        <v>2</v>
      </c>
      <c r="M46" s="14"/>
      <c r="N46" s="12">
        <f t="shared" si="4"/>
        <v>39.6</v>
      </c>
      <c r="O46" s="83" t="str">
        <f t="shared" si="5"/>
        <v>Khá</v>
      </c>
      <c r="P46" s="14"/>
    </row>
    <row r="47" spans="1:16" ht="18.75" x14ac:dyDescent="0.3">
      <c r="A47" s="27">
        <v>34</v>
      </c>
      <c r="B47" s="24" t="s">
        <v>180</v>
      </c>
      <c r="C47" s="65" t="s">
        <v>181</v>
      </c>
      <c r="D47" s="13">
        <v>17.125</v>
      </c>
      <c r="E47" s="14"/>
      <c r="F47" s="83" t="str">
        <f t="shared" si="3"/>
        <v>Tốt</v>
      </c>
      <c r="G47" s="8">
        <v>8</v>
      </c>
      <c r="H47" s="8">
        <v>0</v>
      </c>
      <c r="I47" s="72">
        <v>1</v>
      </c>
      <c r="J47" s="8">
        <v>5</v>
      </c>
      <c r="K47" s="8">
        <v>2</v>
      </c>
      <c r="L47" s="8">
        <v>2</v>
      </c>
      <c r="M47" s="14"/>
      <c r="N47" s="12">
        <f t="shared" si="4"/>
        <v>35.125</v>
      </c>
      <c r="O47" s="83" t="str">
        <f t="shared" si="5"/>
        <v>Khá</v>
      </c>
      <c r="P47" s="14"/>
    </row>
    <row r="48" spans="1:16" ht="18.75" x14ac:dyDescent="0.3">
      <c r="A48" s="27">
        <v>35</v>
      </c>
      <c r="B48" s="24" t="s">
        <v>182</v>
      </c>
      <c r="C48" s="65" t="s">
        <v>183</v>
      </c>
      <c r="D48" s="13">
        <v>17.833333333333332</v>
      </c>
      <c r="E48" s="14"/>
      <c r="F48" s="83" t="str">
        <f t="shared" si="3"/>
        <v>Tốt</v>
      </c>
      <c r="G48" s="8">
        <v>8</v>
      </c>
      <c r="H48" s="8">
        <v>0</v>
      </c>
      <c r="I48" s="72"/>
      <c r="J48" s="8">
        <v>6</v>
      </c>
      <c r="K48" s="8">
        <v>2</v>
      </c>
      <c r="L48" s="8">
        <v>2</v>
      </c>
      <c r="M48" s="14">
        <v>2</v>
      </c>
      <c r="N48" s="12">
        <f t="shared" si="4"/>
        <v>37.833333333333329</v>
      </c>
      <c r="O48" s="83" t="str">
        <f t="shared" si="5"/>
        <v>Khá</v>
      </c>
      <c r="P48" s="14"/>
    </row>
    <row r="49" spans="1:16" ht="18.75" x14ac:dyDescent="0.3">
      <c r="A49" s="27">
        <v>36</v>
      </c>
      <c r="B49" s="24" t="s">
        <v>184</v>
      </c>
      <c r="C49" s="64" t="s">
        <v>185</v>
      </c>
      <c r="D49" s="13">
        <v>16.5</v>
      </c>
      <c r="E49" s="14"/>
      <c r="F49" s="83" t="str">
        <f t="shared" si="3"/>
        <v>Khá</v>
      </c>
      <c r="G49" s="8">
        <v>8</v>
      </c>
      <c r="H49" s="8">
        <v>0</v>
      </c>
      <c r="I49" s="72">
        <v>3</v>
      </c>
      <c r="J49" s="8">
        <v>6</v>
      </c>
      <c r="K49" s="8">
        <v>2</v>
      </c>
      <c r="L49" s="8">
        <v>2</v>
      </c>
      <c r="M49" s="14"/>
      <c r="N49" s="12">
        <f t="shared" si="4"/>
        <v>37.5</v>
      </c>
      <c r="O49" s="83" t="str">
        <f t="shared" si="5"/>
        <v>Khá</v>
      </c>
      <c r="P49" s="14"/>
    </row>
    <row r="50" spans="1:16" ht="18.75" x14ac:dyDescent="0.3">
      <c r="A50" s="27">
        <v>37</v>
      </c>
      <c r="B50" s="24" t="s">
        <v>186</v>
      </c>
      <c r="C50" s="64" t="s">
        <v>36</v>
      </c>
      <c r="D50" s="13">
        <v>16.25</v>
      </c>
      <c r="E50" s="14"/>
      <c r="F50" s="83" t="str">
        <f t="shared" si="3"/>
        <v>Khá</v>
      </c>
      <c r="G50" s="8">
        <v>8</v>
      </c>
      <c r="H50" s="8">
        <v>0</v>
      </c>
      <c r="I50" s="72">
        <v>4</v>
      </c>
      <c r="J50" s="8">
        <v>6</v>
      </c>
      <c r="K50" s="8">
        <v>2</v>
      </c>
      <c r="L50" s="8">
        <v>2</v>
      </c>
      <c r="M50" s="14"/>
      <c r="N50" s="12">
        <f t="shared" si="4"/>
        <v>38.25</v>
      </c>
      <c r="O50" s="83" t="str">
        <f t="shared" si="5"/>
        <v>Khá</v>
      </c>
      <c r="P50" s="14"/>
    </row>
    <row r="51" spans="1:16" ht="18.75" x14ac:dyDescent="0.3">
      <c r="A51" s="27">
        <v>38</v>
      </c>
      <c r="B51" s="24" t="s">
        <v>187</v>
      </c>
      <c r="C51" s="64" t="s">
        <v>188</v>
      </c>
      <c r="D51" s="13">
        <v>17.75</v>
      </c>
      <c r="E51" s="14"/>
      <c r="F51" s="83" t="str">
        <f t="shared" si="3"/>
        <v>Tốt</v>
      </c>
      <c r="G51" s="8">
        <v>8</v>
      </c>
      <c r="H51" s="8">
        <v>0</v>
      </c>
      <c r="I51" s="72">
        <v>2</v>
      </c>
      <c r="J51" s="8">
        <v>6</v>
      </c>
      <c r="K51" s="8">
        <v>2</v>
      </c>
      <c r="L51" s="8">
        <v>2</v>
      </c>
      <c r="M51" s="14"/>
      <c r="N51" s="12">
        <f t="shared" si="4"/>
        <v>37.75</v>
      </c>
      <c r="O51" s="83" t="str">
        <f t="shared" si="5"/>
        <v>Khá</v>
      </c>
      <c r="P51" s="14"/>
    </row>
    <row r="52" spans="1:16" ht="18.75" x14ac:dyDescent="0.3">
      <c r="A52" s="27">
        <v>39</v>
      </c>
      <c r="B52" s="24" t="s">
        <v>164</v>
      </c>
      <c r="C52" s="64" t="s">
        <v>165</v>
      </c>
      <c r="D52" s="13">
        <v>17.625</v>
      </c>
      <c r="E52" s="14"/>
      <c r="F52" s="83" t="str">
        <f t="shared" si="3"/>
        <v>Tốt</v>
      </c>
      <c r="G52" s="8">
        <v>8</v>
      </c>
      <c r="H52" s="8">
        <v>0</v>
      </c>
      <c r="I52" s="72">
        <v>4</v>
      </c>
      <c r="J52" s="8">
        <v>6</v>
      </c>
      <c r="K52" s="8">
        <v>1</v>
      </c>
      <c r="L52" s="8">
        <v>2</v>
      </c>
      <c r="M52" s="14"/>
      <c r="N52" s="12">
        <f t="shared" si="4"/>
        <v>38.625</v>
      </c>
      <c r="O52" s="83" t="str">
        <f t="shared" si="5"/>
        <v>Khá</v>
      </c>
      <c r="P52" s="14"/>
    </row>
    <row r="53" spans="1:16" ht="18.75" x14ac:dyDescent="0.3">
      <c r="A53" s="27">
        <v>40</v>
      </c>
      <c r="B53" s="24" t="s">
        <v>168</v>
      </c>
      <c r="C53" s="64" t="s">
        <v>89</v>
      </c>
      <c r="D53" s="13">
        <v>19</v>
      </c>
      <c r="E53" s="14"/>
      <c r="F53" s="83" t="str">
        <f t="shared" si="3"/>
        <v>Tốt</v>
      </c>
      <c r="G53" s="8">
        <v>8</v>
      </c>
      <c r="H53" s="8">
        <v>0</v>
      </c>
      <c r="I53" s="72">
        <v>1</v>
      </c>
      <c r="J53" s="8">
        <v>6</v>
      </c>
      <c r="K53" s="8">
        <v>1</v>
      </c>
      <c r="L53" s="8">
        <v>2</v>
      </c>
      <c r="M53" s="14"/>
      <c r="N53" s="12">
        <f t="shared" si="4"/>
        <v>37</v>
      </c>
      <c r="O53" s="83" t="str">
        <f t="shared" si="5"/>
        <v>Khá</v>
      </c>
      <c r="P53" s="14"/>
    </row>
    <row r="54" spans="1:16" ht="18.75" x14ac:dyDescent="0.3">
      <c r="A54" s="27">
        <v>41</v>
      </c>
      <c r="B54" s="24" t="s">
        <v>108</v>
      </c>
      <c r="C54" s="64" t="s">
        <v>109</v>
      </c>
      <c r="D54" s="13">
        <v>18</v>
      </c>
      <c r="E54" s="14"/>
      <c r="F54" s="83" t="str">
        <f t="shared" si="3"/>
        <v>Tốt</v>
      </c>
      <c r="G54" s="8">
        <v>8</v>
      </c>
      <c r="H54" s="8">
        <v>0</v>
      </c>
      <c r="I54" s="72">
        <v>4</v>
      </c>
      <c r="J54" s="8">
        <v>6</v>
      </c>
      <c r="K54" s="8">
        <v>1</v>
      </c>
      <c r="L54" s="8">
        <v>2</v>
      </c>
      <c r="M54" s="14"/>
      <c r="N54" s="12">
        <f t="shared" si="4"/>
        <v>39</v>
      </c>
      <c r="O54" s="83" t="str">
        <f t="shared" si="5"/>
        <v>Khá</v>
      </c>
      <c r="P54" s="14"/>
    </row>
    <row r="55" spans="1:16" ht="18.75" x14ac:dyDescent="0.3">
      <c r="A55" s="27">
        <v>42</v>
      </c>
      <c r="B55" s="24" t="s">
        <v>65</v>
      </c>
      <c r="C55" s="64" t="s">
        <v>66</v>
      </c>
      <c r="D55" s="13">
        <v>16.25</v>
      </c>
      <c r="E55" s="14"/>
      <c r="F55" s="83" t="str">
        <f t="shared" si="3"/>
        <v>Khá</v>
      </c>
      <c r="G55" s="8">
        <v>8</v>
      </c>
      <c r="H55" s="8">
        <v>0</v>
      </c>
      <c r="I55" s="72">
        <v>3</v>
      </c>
      <c r="J55" s="8">
        <v>6</v>
      </c>
      <c r="K55" s="8">
        <v>2</v>
      </c>
      <c r="L55" s="8">
        <v>2</v>
      </c>
      <c r="M55" s="14"/>
      <c r="N55" s="12">
        <f t="shared" si="4"/>
        <v>37.25</v>
      </c>
      <c r="O55" s="83" t="str">
        <f t="shared" si="5"/>
        <v>Khá</v>
      </c>
      <c r="P55" s="14"/>
    </row>
    <row r="56" spans="1:16" ht="18.75" x14ac:dyDescent="0.3">
      <c r="A56" s="27">
        <v>43</v>
      </c>
      <c r="B56" s="24" t="s">
        <v>128</v>
      </c>
      <c r="C56" s="64" t="s">
        <v>66</v>
      </c>
      <c r="D56" s="13">
        <v>16.625</v>
      </c>
      <c r="E56" s="14"/>
      <c r="F56" s="83" t="str">
        <f t="shared" si="3"/>
        <v>Khá</v>
      </c>
      <c r="G56" s="8">
        <v>8</v>
      </c>
      <c r="H56" s="8">
        <v>0</v>
      </c>
      <c r="I56" s="72">
        <v>4</v>
      </c>
      <c r="J56" s="8">
        <v>6</v>
      </c>
      <c r="K56" s="8">
        <v>2</v>
      </c>
      <c r="L56" s="8">
        <v>2</v>
      </c>
      <c r="M56" s="14"/>
      <c r="N56" s="12">
        <f t="shared" si="4"/>
        <v>38.625</v>
      </c>
      <c r="O56" s="83" t="str">
        <f t="shared" si="5"/>
        <v>Khá</v>
      </c>
      <c r="P56" s="14"/>
    </row>
    <row r="57" spans="1:16" ht="18.75" x14ac:dyDescent="0.3">
      <c r="A57" s="27">
        <v>44</v>
      </c>
      <c r="B57" s="24" t="s">
        <v>189</v>
      </c>
      <c r="C57" s="64" t="s">
        <v>190</v>
      </c>
      <c r="D57" s="13">
        <v>16.75</v>
      </c>
      <c r="E57" s="14"/>
      <c r="F57" s="83" t="str">
        <f t="shared" si="3"/>
        <v>Khá</v>
      </c>
      <c r="G57" s="8">
        <v>8</v>
      </c>
      <c r="H57" s="8">
        <v>0</v>
      </c>
      <c r="I57" s="72">
        <v>5</v>
      </c>
      <c r="J57" s="8">
        <v>6</v>
      </c>
      <c r="K57" s="8">
        <v>2</v>
      </c>
      <c r="L57" s="8">
        <v>2</v>
      </c>
      <c r="M57" s="14"/>
      <c r="N57" s="12">
        <f t="shared" si="4"/>
        <v>39.75</v>
      </c>
      <c r="O57" s="83" t="str">
        <f t="shared" si="5"/>
        <v>Khá</v>
      </c>
      <c r="P57" s="14"/>
    </row>
    <row r="58" spans="1:16" ht="18.75" x14ac:dyDescent="0.3">
      <c r="A58" s="27">
        <v>45</v>
      </c>
      <c r="B58" s="24" t="s">
        <v>110</v>
      </c>
      <c r="C58" s="64" t="s">
        <v>111</v>
      </c>
      <c r="D58" s="13">
        <v>18.25</v>
      </c>
      <c r="E58" s="14"/>
      <c r="F58" s="83" t="str">
        <f t="shared" si="3"/>
        <v>Tốt</v>
      </c>
      <c r="G58" s="8">
        <v>8</v>
      </c>
      <c r="H58" s="8">
        <v>0</v>
      </c>
      <c r="I58" s="72">
        <v>2</v>
      </c>
      <c r="J58" s="8">
        <v>6</v>
      </c>
      <c r="K58" s="8">
        <v>1</v>
      </c>
      <c r="L58" s="8">
        <v>2</v>
      </c>
      <c r="M58" s="14"/>
      <c r="N58" s="12">
        <f t="shared" si="4"/>
        <v>37.25</v>
      </c>
      <c r="O58" s="83" t="str">
        <f t="shared" si="5"/>
        <v>Khá</v>
      </c>
      <c r="P58" s="14"/>
    </row>
    <row r="59" spans="1:16" ht="18.75" x14ac:dyDescent="0.3">
      <c r="A59" s="27">
        <v>46</v>
      </c>
      <c r="B59" s="24" t="s">
        <v>23</v>
      </c>
      <c r="C59" s="64" t="s">
        <v>191</v>
      </c>
      <c r="D59" s="8">
        <v>16.5</v>
      </c>
      <c r="E59" s="14"/>
      <c r="F59" s="83" t="str">
        <f t="shared" si="3"/>
        <v>Khá</v>
      </c>
      <c r="G59" s="8">
        <v>8</v>
      </c>
      <c r="H59" s="8">
        <v>0</v>
      </c>
      <c r="I59" s="72">
        <v>3</v>
      </c>
      <c r="J59" s="8">
        <v>6</v>
      </c>
      <c r="K59" s="8">
        <v>2</v>
      </c>
      <c r="L59" s="8">
        <v>2</v>
      </c>
      <c r="M59" s="14"/>
      <c r="N59" s="12">
        <f t="shared" si="4"/>
        <v>37.5</v>
      </c>
      <c r="O59" s="83" t="str">
        <f t="shared" si="5"/>
        <v>Khá</v>
      </c>
      <c r="P59" s="14"/>
    </row>
    <row r="60" spans="1:16" ht="19.5" x14ac:dyDescent="0.25">
      <c r="A60" s="15" t="s">
        <v>67</v>
      </c>
      <c r="B60" s="5"/>
      <c r="C60" s="5"/>
      <c r="D60" s="5"/>
      <c r="E60" s="5"/>
      <c r="F60" s="5"/>
      <c r="G60" s="5"/>
      <c r="H60" s="5"/>
      <c r="I60" s="79"/>
      <c r="J60" s="5"/>
      <c r="K60" s="5"/>
      <c r="L60" s="5"/>
      <c r="M60" s="5"/>
      <c r="N60" s="5"/>
      <c r="O60" s="5"/>
      <c r="P60" s="5"/>
    </row>
    <row r="61" spans="1:16" ht="18.75" x14ac:dyDescent="0.25">
      <c r="A61" s="5"/>
      <c r="B61" s="89"/>
      <c r="C61" s="89"/>
      <c r="D61" s="89"/>
      <c r="E61" s="5"/>
      <c r="F61" s="5"/>
      <c r="G61" s="5"/>
      <c r="H61" s="5"/>
      <c r="I61" s="80"/>
      <c r="J61" s="11"/>
      <c r="K61" s="66" t="s">
        <v>68</v>
      </c>
      <c r="L61" s="66"/>
      <c r="M61" s="66"/>
      <c r="N61" s="66"/>
      <c r="O61" s="66"/>
      <c r="P61" s="5"/>
    </row>
    <row r="62" spans="1:16" ht="18.75" x14ac:dyDescent="0.25">
      <c r="A62" s="5"/>
      <c r="B62" s="5"/>
      <c r="C62" s="5"/>
      <c r="D62" s="5"/>
      <c r="E62" s="5"/>
      <c r="F62" s="5"/>
      <c r="G62" s="5"/>
      <c r="H62" s="5"/>
      <c r="I62" s="80"/>
      <c r="J62" s="11"/>
      <c r="K62" s="17"/>
      <c r="L62" s="5"/>
      <c r="M62" s="5"/>
      <c r="N62" s="5"/>
      <c r="O62" s="5"/>
      <c r="P62" s="5"/>
    </row>
    <row r="63" spans="1:16" ht="18.75" x14ac:dyDescent="0.25">
      <c r="A63" s="5"/>
      <c r="B63" s="5"/>
      <c r="C63" s="5"/>
      <c r="D63" s="5"/>
      <c r="E63" s="5"/>
      <c r="F63" s="5"/>
      <c r="G63" s="5"/>
      <c r="H63" s="5"/>
      <c r="I63" s="79"/>
      <c r="J63" s="5"/>
      <c r="K63" s="5"/>
      <c r="L63" s="5"/>
      <c r="M63" s="5"/>
      <c r="N63" s="5"/>
      <c r="O63" s="5"/>
      <c r="P63" s="5"/>
    </row>
    <row r="64" spans="1:16" ht="18.75" x14ac:dyDescent="0.3">
      <c r="A64" s="5"/>
      <c r="B64" s="5"/>
      <c r="C64" s="5"/>
      <c r="D64" s="5"/>
      <c r="E64" s="5"/>
      <c r="F64" s="5"/>
      <c r="G64" s="5"/>
      <c r="H64" s="5"/>
      <c r="I64" s="79"/>
      <c r="J64" s="5"/>
      <c r="K64" s="5"/>
      <c r="L64" s="5"/>
      <c r="M64" s="5"/>
      <c r="N64" s="5"/>
      <c r="O64" s="5"/>
      <c r="P64" s="9"/>
    </row>
    <row r="65" spans="1:16" ht="18.75" x14ac:dyDescent="0.3">
      <c r="A65" s="9"/>
      <c r="B65" s="9"/>
      <c r="C65" s="9"/>
      <c r="D65" s="9"/>
      <c r="E65" s="5"/>
      <c r="F65" s="5"/>
      <c r="G65" s="5"/>
      <c r="H65" s="5"/>
      <c r="I65" s="79"/>
      <c r="J65" s="5"/>
      <c r="K65" s="5"/>
      <c r="L65" s="5"/>
      <c r="M65" s="5"/>
      <c r="N65" s="5"/>
      <c r="O65" s="5"/>
      <c r="P65" s="41"/>
    </row>
    <row r="66" spans="1:16" ht="18.75" x14ac:dyDescent="0.3">
      <c r="A66" s="9"/>
      <c r="B66" s="9"/>
      <c r="C66" s="9"/>
      <c r="D66" s="9"/>
      <c r="E66" s="9"/>
      <c r="F66" s="9"/>
      <c r="G66" s="9"/>
      <c r="H66" s="9"/>
      <c r="I66" s="81"/>
      <c r="J66" s="9"/>
      <c r="K66" s="9"/>
      <c r="L66" s="9"/>
      <c r="M66" s="9"/>
      <c r="N66" s="9"/>
    </row>
    <row r="67" spans="1:16" ht="18.75" x14ac:dyDescent="0.3">
      <c r="A67" s="9"/>
      <c r="B67" s="90"/>
      <c r="C67" s="90"/>
      <c r="D67" s="90"/>
      <c r="E67" s="18"/>
      <c r="F67" s="18"/>
      <c r="G67" s="18"/>
      <c r="H67" s="18"/>
      <c r="I67" s="82"/>
      <c r="J67" s="18"/>
      <c r="K67" s="41" t="s">
        <v>69</v>
      </c>
      <c r="L67" s="41"/>
      <c r="M67" s="41"/>
      <c r="N67" s="41"/>
      <c r="O67" s="41"/>
    </row>
  </sheetData>
  <sortState ref="A31:O60">
    <sortCondition ref="C31:C60"/>
  </sortState>
  <mergeCells count="21">
    <mergeCell ref="A12:C12"/>
    <mergeCell ref="A29:C29"/>
    <mergeCell ref="B61:D61"/>
    <mergeCell ref="B67:D67"/>
    <mergeCell ref="A7:P7"/>
    <mergeCell ref="A8:P8"/>
    <mergeCell ref="A10:A11"/>
    <mergeCell ref="B10:C11"/>
    <mergeCell ref="D10:E10"/>
    <mergeCell ref="G10:I10"/>
    <mergeCell ref="J10:L10"/>
    <mergeCell ref="M10:M11"/>
    <mergeCell ref="N10:N11"/>
    <mergeCell ref="O10:O11"/>
    <mergeCell ref="P10:P11"/>
    <mergeCell ref="A5:P6"/>
    <mergeCell ref="A1:E1"/>
    <mergeCell ref="K1:P1"/>
    <mergeCell ref="A2:E2"/>
    <mergeCell ref="K2:P2"/>
    <mergeCell ref="A3:E3"/>
  </mergeCells>
  <pageMargins left="0.7" right="0.7" top="0.75" bottom="0.75" header="0.3" footer="0.3"/>
  <pageSetup scale="7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opLeftCell="A13" workbookViewId="0">
      <selection activeCell="D22" sqref="D22"/>
    </sheetView>
  </sheetViews>
  <sheetFormatPr defaultRowHeight="15" x14ac:dyDescent="0.25"/>
  <cols>
    <col min="1" max="1" width="9.140625" style="1"/>
    <col min="2" max="2" width="25" style="1" customWidth="1"/>
    <col min="3" max="3" width="16.140625" style="1" customWidth="1"/>
    <col min="4" max="4" width="28.5703125" style="1" customWidth="1"/>
    <col min="5" max="5" width="17.42578125" style="1" customWidth="1"/>
    <col min="6" max="6" width="22.42578125" style="1" customWidth="1"/>
    <col min="7" max="16384" width="9.140625" style="1"/>
  </cols>
  <sheetData>
    <row r="1" spans="1:6" ht="15.75" x14ac:dyDescent="0.25">
      <c r="A1" s="102" t="s">
        <v>0</v>
      </c>
      <c r="B1" s="102"/>
      <c r="C1" s="102"/>
      <c r="D1" s="2"/>
      <c r="E1" s="32" t="s">
        <v>1</v>
      </c>
    </row>
    <row r="2" spans="1:6" ht="16.5" x14ac:dyDescent="0.25">
      <c r="A2" s="45" t="s">
        <v>2</v>
      </c>
      <c r="B2" s="45"/>
      <c r="C2" s="45"/>
      <c r="D2" s="45"/>
      <c r="E2" s="33" t="s">
        <v>3</v>
      </c>
    </row>
    <row r="3" spans="1:6" ht="15.75" x14ac:dyDescent="0.25">
      <c r="A3" s="100" t="s">
        <v>4</v>
      </c>
      <c r="B3" s="100"/>
      <c r="C3" s="100"/>
      <c r="F3" s="34"/>
    </row>
    <row r="4" spans="1:6" ht="15.75" x14ac:dyDescent="0.25">
      <c r="A4" s="4"/>
      <c r="B4" s="4"/>
      <c r="C4" s="4"/>
      <c r="D4" s="4"/>
      <c r="E4" s="2"/>
    </row>
    <row r="5" spans="1:6" ht="15" customHeight="1" x14ac:dyDescent="0.25">
      <c r="A5" s="99" t="s">
        <v>135</v>
      </c>
      <c r="B5" s="99"/>
      <c r="C5" s="99"/>
      <c r="D5" s="99"/>
      <c r="E5" s="99"/>
      <c r="F5" s="99"/>
    </row>
    <row r="6" spans="1:6" ht="18.75" x14ac:dyDescent="0.25">
      <c r="A6" s="15" t="s">
        <v>141</v>
      </c>
      <c r="B6" s="15"/>
      <c r="C6" s="15" t="s">
        <v>144</v>
      </c>
      <c r="D6" s="15"/>
      <c r="E6" s="15"/>
      <c r="F6" s="15"/>
    </row>
    <row r="7" spans="1:6" ht="18.75" x14ac:dyDescent="0.25">
      <c r="A7" s="15" t="s">
        <v>142</v>
      </c>
      <c r="B7" s="15"/>
      <c r="C7" s="15"/>
      <c r="D7" s="15" t="s">
        <v>143</v>
      </c>
      <c r="E7" s="15"/>
      <c r="F7" s="15"/>
    </row>
    <row r="8" spans="1:6" ht="15.75" x14ac:dyDescent="0.25">
      <c r="A8" s="2"/>
      <c r="B8" s="2"/>
      <c r="C8" s="2"/>
      <c r="D8" s="2"/>
      <c r="E8" s="2"/>
      <c r="F8" s="2"/>
    </row>
    <row r="9" spans="1:6" ht="37.5" x14ac:dyDescent="0.3">
      <c r="A9" s="30" t="s">
        <v>7</v>
      </c>
      <c r="B9" s="30" t="s">
        <v>136</v>
      </c>
      <c r="C9" s="30" t="s">
        <v>137</v>
      </c>
      <c r="D9" s="46" t="s">
        <v>138</v>
      </c>
      <c r="E9" s="31" t="s">
        <v>139</v>
      </c>
      <c r="F9" s="47" t="s">
        <v>140</v>
      </c>
    </row>
    <row r="10" spans="1:6" ht="30" customHeight="1" x14ac:dyDescent="0.3">
      <c r="A10" s="8">
        <v>1</v>
      </c>
      <c r="B10" s="50" t="s">
        <v>145</v>
      </c>
      <c r="C10" s="51" t="s">
        <v>146</v>
      </c>
      <c r="D10" s="48" t="s">
        <v>147</v>
      </c>
      <c r="E10" s="49">
        <f>35/40</f>
        <v>0.875</v>
      </c>
      <c r="F10" s="19"/>
    </row>
    <row r="11" spans="1:6" ht="30" customHeight="1" x14ac:dyDescent="0.3">
      <c r="A11" s="8">
        <v>2</v>
      </c>
      <c r="B11" s="50" t="s">
        <v>149</v>
      </c>
      <c r="C11" s="51" t="s">
        <v>146</v>
      </c>
      <c r="D11" s="13" t="s">
        <v>150</v>
      </c>
      <c r="E11" s="49">
        <f>36/43</f>
        <v>0.83720930232558144</v>
      </c>
      <c r="F11" s="19"/>
    </row>
    <row r="12" spans="1:6" ht="30" customHeight="1" x14ac:dyDescent="0.3">
      <c r="A12" s="8">
        <v>3</v>
      </c>
      <c r="B12" s="50" t="s">
        <v>151</v>
      </c>
      <c r="C12" s="51" t="s">
        <v>146</v>
      </c>
      <c r="D12" s="13" t="s">
        <v>152</v>
      </c>
      <c r="E12" s="49">
        <f>50/62</f>
        <v>0.80645161290322576</v>
      </c>
      <c r="F12" s="19"/>
    </row>
    <row r="13" spans="1:6" ht="30" customHeight="1" x14ac:dyDescent="0.3">
      <c r="A13" s="97" t="s">
        <v>148</v>
      </c>
      <c r="B13" s="97"/>
      <c r="C13" s="97"/>
      <c r="D13" s="13" t="s">
        <v>153</v>
      </c>
      <c r="E13" s="49">
        <f>121/145</f>
        <v>0.83448275862068966</v>
      </c>
      <c r="F13" s="19"/>
    </row>
    <row r="14" spans="1:6" ht="18.75" x14ac:dyDescent="0.25">
      <c r="A14" s="5"/>
      <c r="B14" s="52"/>
      <c r="C14" s="52"/>
      <c r="D14" s="16" t="s">
        <v>70</v>
      </c>
      <c r="E14" s="5"/>
      <c r="F14" s="5"/>
    </row>
    <row r="15" spans="1:6" ht="18.75" x14ac:dyDescent="0.25">
      <c r="A15" s="5"/>
      <c r="B15" s="15" t="s">
        <v>154</v>
      </c>
      <c r="C15" s="15"/>
      <c r="D15" s="15" t="s">
        <v>155</v>
      </c>
      <c r="E15" s="15" t="s">
        <v>156</v>
      </c>
      <c r="F15" s="15"/>
    </row>
    <row r="16" spans="1:6" ht="18.75" x14ac:dyDescent="0.25">
      <c r="A16" s="5"/>
      <c r="B16" s="5"/>
      <c r="C16" s="5"/>
      <c r="D16" s="5"/>
      <c r="E16" s="5"/>
      <c r="F16" s="5"/>
    </row>
    <row r="17" spans="1:6" ht="18.75" x14ac:dyDescent="0.25">
      <c r="A17" s="5"/>
      <c r="B17" s="5"/>
      <c r="C17" s="5"/>
      <c r="D17" s="5"/>
      <c r="E17" s="5"/>
      <c r="F17" s="5"/>
    </row>
    <row r="18" spans="1:6" ht="18.75" x14ac:dyDescent="0.3">
      <c r="A18" s="9"/>
      <c r="B18" s="9"/>
      <c r="C18" s="9"/>
      <c r="D18" s="9"/>
      <c r="E18" s="5"/>
      <c r="F18" s="5"/>
    </row>
    <row r="19" spans="1:6" ht="18.75" x14ac:dyDescent="0.3">
      <c r="A19" s="9"/>
      <c r="B19" s="9"/>
      <c r="C19" s="9"/>
      <c r="D19" s="9"/>
      <c r="E19" s="9"/>
      <c r="F19" s="9"/>
    </row>
    <row r="20" spans="1:6" ht="18.75" x14ac:dyDescent="0.3">
      <c r="A20" s="9"/>
      <c r="B20" s="90"/>
      <c r="C20" s="90"/>
      <c r="D20" s="90"/>
      <c r="E20" s="18"/>
      <c r="F20" s="18"/>
    </row>
  </sheetData>
  <mergeCells count="5">
    <mergeCell ref="B20:D20"/>
    <mergeCell ref="A1:C1"/>
    <mergeCell ref="A3:C3"/>
    <mergeCell ref="A5:F5"/>
    <mergeCell ref="A13:C13"/>
  </mergeCells>
  <pageMargins left="0.7" right="0.7" top="0.75" bottom="0.75" header="0.3" footer="0.3"/>
  <pageSetup scale="7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opLeftCell="A3" workbookViewId="0">
      <selection activeCell="E19" sqref="E19"/>
    </sheetView>
  </sheetViews>
  <sheetFormatPr defaultRowHeight="15" x14ac:dyDescent="0.25"/>
  <cols>
    <col min="1" max="1" width="9.140625" style="1"/>
    <col min="2" max="2" width="25" style="1" customWidth="1"/>
    <col min="3" max="3" width="16.140625" style="1" customWidth="1"/>
    <col min="4" max="4" width="28.5703125" style="1" customWidth="1"/>
    <col min="5" max="5" width="17.42578125" style="1" customWidth="1"/>
    <col min="6" max="6" width="22.42578125" style="1" customWidth="1"/>
    <col min="7" max="16384" width="9.140625" style="1"/>
  </cols>
  <sheetData>
    <row r="1" spans="1:6" ht="15.75" x14ac:dyDescent="0.25">
      <c r="A1" s="102" t="s">
        <v>0</v>
      </c>
      <c r="B1" s="102"/>
      <c r="C1" s="102"/>
      <c r="D1" s="2"/>
      <c r="E1" s="32" t="s">
        <v>1</v>
      </c>
    </row>
    <row r="2" spans="1:6" ht="16.5" x14ac:dyDescent="0.25">
      <c r="A2" s="45" t="s">
        <v>2</v>
      </c>
      <c r="B2" s="45"/>
      <c r="C2" s="45"/>
      <c r="D2" s="45"/>
      <c r="E2" s="33" t="s">
        <v>3</v>
      </c>
    </row>
    <row r="3" spans="1:6" ht="15.75" x14ac:dyDescent="0.25">
      <c r="A3" s="100" t="s">
        <v>4</v>
      </c>
      <c r="B3" s="100"/>
      <c r="C3" s="100"/>
      <c r="F3" s="34"/>
    </row>
    <row r="4" spans="1:6" ht="15.75" x14ac:dyDescent="0.25">
      <c r="A4" s="4"/>
      <c r="B4" s="4"/>
      <c r="C4" s="4"/>
      <c r="D4" s="4"/>
      <c r="E4" s="2"/>
    </row>
    <row r="5" spans="1:6" ht="15" customHeight="1" x14ac:dyDescent="0.25">
      <c r="A5" s="99" t="s">
        <v>135</v>
      </c>
      <c r="B5" s="99"/>
      <c r="C5" s="99"/>
      <c r="D5" s="99"/>
      <c r="E5" s="99"/>
      <c r="F5" s="99"/>
    </row>
    <row r="6" spans="1:6" ht="18.75" x14ac:dyDescent="0.25">
      <c r="A6" s="15" t="s">
        <v>141</v>
      </c>
      <c r="B6" s="15"/>
      <c r="C6" s="15" t="s">
        <v>157</v>
      </c>
      <c r="D6" s="15"/>
      <c r="E6" s="15"/>
      <c r="F6" s="15"/>
    </row>
    <row r="7" spans="1:6" ht="18.75" x14ac:dyDescent="0.25">
      <c r="A7" s="15" t="s">
        <v>142</v>
      </c>
      <c r="B7" s="15"/>
      <c r="C7" s="15"/>
      <c r="D7" s="15" t="s">
        <v>143</v>
      </c>
      <c r="E7" s="15"/>
      <c r="F7" s="15"/>
    </row>
    <row r="8" spans="1:6" ht="15.75" x14ac:dyDescent="0.25">
      <c r="A8" s="2"/>
      <c r="B8" s="2"/>
      <c r="C8" s="2"/>
      <c r="D8" s="2"/>
      <c r="E8" s="2"/>
      <c r="F8" s="2"/>
    </row>
    <row r="9" spans="1:6" ht="37.5" x14ac:dyDescent="0.3">
      <c r="A9" s="30" t="s">
        <v>7</v>
      </c>
      <c r="B9" s="30" t="s">
        <v>136</v>
      </c>
      <c r="C9" s="30" t="s">
        <v>137</v>
      </c>
      <c r="D9" s="46" t="s">
        <v>138</v>
      </c>
      <c r="E9" s="31" t="s">
        <v>139</v>
      </c>
      <c r="F9" s="47" t="s">
        <v>140</v>
      </c>
    </row>
    <row r="10" spans="1:6" ht="33" customHeight="1" x14ac:dyDescent="0.3">
      <c r="A10" s="8">
        <v>1</v>
      </c>
      <c r="B10" s="50" t="s">
        <v>159</v>
      </c>
      <c r="C10" s="51" t="s">
        <v>146</v>
      </c>
      <c r="D10" s="44" t="s">
        <v>160</v>
      </c>
      <c r="E10" s="49">
        <f>18/26</f>
        <v>0.69230769230769229</v>
      </c>
      <c r="F10" s="47"/>
    </row>
    <row r="11" spans="1:6" ht="30" customHeight="1" x14ac:dyDescent="0.3">
      <c r="A11" s="8">
        <v>2</v>
      </c>
      <c r="B11" s="50" t="s">
        <v>158</v>
      </c>
      <c r="C11" s="51" t="s">
        <v>146</v>
      </c>
      <c r="D11" s="48" t="s">
        <v>161</v>
      </c>
      <c r="E11" s="49">
        <f>17/23</f>
        <v>0.73913043478260865</v>
      </c>
      <c r="F11" s="19"/>
    </row>
    <row r="12" spans="1:6" ht="30" customHeight="1" x14ac:dyDescent="0.3">
      <c r="A12" s="97" t="s">
        <v>148</v>
      </c>
      <c r="B12" s="97"/>
      <c r="C12" s="97"/>
      <c r="D12" s="13" t="s">
        <v>162</v>
      </c>
      <c r="E12" s="49">
        <f>35/49</f>
        <v>0.7142857142857143</v>
      </c>
      <c r="F12" s="19"/>
    </row>
    <row r="13" spans="1:6" ht="18.75" x14ac:dyDescent="0.25">
      <c r="A13" s="5"/>
      <c r="B13" s="52"/>
      <c r="C13" s="52"/>
      <c r="D13" s="16" t="s">
        <v>70</v>
      </c>
      <c r="E13" s="5"/>
      <c r="F13" s="5"/>
    </row>
    <row r="14" spans="1:6" ht="18.75" x14ac:dyDescent="0.25">
      <c r="A14" s="5"/>
      <c r="B14" s="15" t="s">
        <v>154</v>
      </c>
      <c r="C14" s="15"/>
      <c r="D14" s="15" t="s">
        <v>155</v>
      </c>
      <c r="E14" s="15" t="s">
        <v>156</v>
      </c>
      <c r="F14" s="15"/>
    </row>
    <row r="15" spans="1:6" ht="18.75" x14ac:dyDescent="0.25">
      <c r="A15" s="5"/>
      <c r="B15" s="5"/>
      <c r="C15" s="5"/>
      <c r="D15" s="5"/>
      <c r="E15" s="5"/>
      <c r="F15" s="5"/>
    </row>
    <row r="16" spans="1:6" ht="18.75" x14ac:dyDescent="0.25">
      <c r="A16" s="5"/>
      <c r="B16" s="5"/>
      <c r="C16" s="5"/>
      <c r="D16" s="5"/>
      <c r="E16" s="5"/>
      <c r="F16" s="5"/>
    </row>
    <row r="17" spans="1:6" ht="18.75" x14ac:dyDescent="0.3">
      <c r="A17" s="9"/>
      <c r="B17" s="9"/>
      <c r="C17" s="9"/>
      <c r="D17" s="9"/>
      <c r="E17" s="5"/>
      <c r="F17" s="5"/>
    </row>
    <row r="18" spans="1:6" ht="18.75" x14ac:dyDescent="0.3">
      <c r="A18" s="9"/>
      <c r="B18" s="9"/>
      <c r="C18" s="9"/>
      <c r="D18" s="9"/>
      <c r="E18" s="9"/>
      <c r="F18" s="9"/>
    </row>
    <row r="19" spans="1:6" ht="18.75" x14ac:dyDescent="0.3">
      <c r="A19" s="9"/>
      <c r="B19" s="90"/>
      <c r="C19" s="90"/>
      <c r="D19" s="90"/>
      <c r="E19" s="15" t="s">
        <v>157</v>
      </c>
      <c r="F19" s="18"/>
    </row>
  </sheetData>
  <mergeCells count="5">
    <mergeCell ref="A1:C1"/>
    <mergeCell ref="A3:C3"/>
    <mergeCell ref="A5:F5"/>
    <mergeCell ref="A12:C12"/>
    <mergeCell ref="B19:D19"/>
  </mergeCells>
  <pageMargins left="0.7" right="0.7" top="0.75" bottom="0.75" header="0.3" footer="0.3"/>
  <pageSetup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"/>
  <sheetViews>
    <sheetView topLeftCell="C48" workbookViewId="0">
      <selection activeCell="Q59" sqref="Q59"/>
    </sheetView>
  </sheetViews>
  <sheetFormatPr defaultRowHeight="15" x14ac:dyDescent="0.25"/>
  <cols>
    <col min="1" max="1" width="9.140625" style="1"/>
    <col min="2" max="2" width="19.140625" style="1" customWidth="1"/>
    <col min="3" max="3" width="11.5703125" style="1" customWidth="1"/>
    <col min="4" max="4" width="11.42578125" style="57" customWidth="1"/>
    <col min="5" max="5" width="7.140625" style="1" customWidth="1"/>
    <col min="6" max="6" width="8.7109375" style="57" customWidth="1"/>
    <col min="7" max="7" width="7.42578125" style="1" customWidth="1"/>
    <col min="8" max="8" width="6.85546875" style="1" customWidth="1"/>
    <col min="9" max="9" width="6.5703125" style="1" customWidth="1"/>
    <col min="10" max="11" width="7.42578125" style="1" customWidth="1"/>
    <col min="12" max="12" width="7.28515625" style="1" customWidth="1"/>
    <col min="13" max="13" width="10.42578125" style="1" customWidth="1"/>
    <col min="14" max="14" width="10.7109375" style="1" customWidth="1"/>
    <col min="15" max="15" width="13.42578125" style="1" customWidth="1"/>
    <col min="16" max="16" width="10.28515625" style="1" customWidth="1"/>
    <col min="17" max="17" width="12.140625" style="1" customWidth="1"/>
    <col min="18" max="16384" width="9.140625" style="1"/>
  </cols>
  <sheetData>
    <row r="1" spans="1:18" ht="15.75" x14ac:dyDescent="0.25">
      <c r="A1" s="102" t="s">
        <v>0</v>
      </c>
      <c r="B1" s="102"/>
      <c r="C1" s="102"/>
      <c r="D1" s="102"/>
      <c r="E1" s="102"/>
      <c r="F1" s="70"/>
      <c r="G1" s="2"/>
      <c r="H1" s="2"/>
      <c r="I1" s="2"/>
      <c r="J1" s="70"/>
      <c r="K1" s="100" t="s">
        <v>1</v>
      </c>
      <c r="L1" s="100"/>
      <c r="M1" s="100"/>
      <c r="N1" s="100"/>
      <c r="O1" s="100"/>
      <c r="P1" s="100"/>
    </row>
    <row r="2" spans="1:18" ht="16.5" x14ac:dyDescent="0.25">
      <c r="A2" s="100" t="s">
        <v>2</v>
      </c>
      <c r="B2" s="100"/>
      <c r="C2" s="100"/>
      <c r="D2" s="100"/>
      <c r="E2" s="100"/>
      <c r="F2" s="70"/>
      <c r="G2" s="2"/>
      <c r="H2" s="2"/>
      <c r="I2" s="2"/>
      <c r="J2" s="70"/>
      <c r="K2" s="101" t="s">
        <v>3</v>
      </c>
      <c r="L2" s="101"/>
      <c r="M2" s="101"/>
      <c r="N2" s="101"/>
      <c r="O2" s="101"/>
      <c r="P2" s="101"/>
    </row>
    <row r="3" spans="1:18" ht="18.75" x14ac:dyDescent="0.25">
      <c r="A3" s="100" t="s">
        <v>4</v>
      </c>
      <c r="B3" s="100"/>
      <c r="C3" s="100"/>
      <c r="D3" s="100"/>
      <c r="E3" s="100"/>
      <c r="F3" s="70"/>
      <c r="G3" s="2"/>
      <c r="H3" s="2"/>
      <c r="I3" s="70"/>
      <c r="J3" s="70"/>
      <c r="K3" s="70"/>
      <c r="L3" s="2"/>
      <c r="M3" s="2"/>
      <c r="N3" s="2"/>
      <c r="O3" s="5"/>
      <c r="P3" s="2"/>
    </row>
    <row r="4" spans="1:18" ht="18.75" x14ac:dyDescent="0.25">
      <c r="A4" s="4"/>
      <c r="B4" s="4"/>
      <c r="C4" s="4"/>
      <c r="D4" s="58"/>
      <c r="E4" s="2"/>
      <c r="F4" s="70"/>
      <c r="G4" s="2"/>
      <c r="H4" s="2"/>
      <c r="I4" s="70"/>
      <c r="J4" s="70"/>
      <c r="K4" s="16" t="s">
        <v>167</v>
      </c>
      <c r="L4" s="2"/>
      <c r="M4" s="2"/>
      <c r="N4" s="2"/>
      <c r="O4" s="5"/>
      <c r="P4" s="2"/>
    </row>
    <row r="5" spans="1:18" x14ac:dyDescent="0.25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8" x14ac:dyDescent="0.25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</row>
    <row r="7" spans="1:18" ht="18.75" x14ac:dyDescent="0.25">
      <c r="A7" s="89" t="s">
        <v>125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</row>
    <row r="8" spans="1:18" ht="18.75" x14ac:dyDescent="0.25">
      <c r="A8" s="89" t="s">
        <v>6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" t="s">
        <v>193</v>
      </c>
      <c r="R8" s="1" t="s">
        <v>193</v>
      </c>
    </row>
    <row r="9" spans="1:18" ht="18.75" x14ac:dyDescent="0.25">
      <c r="A9" s="91" t="s">
        <v>7</v>
      </c>
      <c r="B9" s="93" t="s">
        <v>8</v>
      </c>
      <c r="C9" s="94"/>
      <c r="D9" s="86" t="s">
        <v>9</v>
      </c>
      <c r="E9" s="88"/>
      <c r="F9" s="68"/>
      <c r="G9" s="97" t="s">
        <v>10</v>
      </c>
      <c r="H9" s="97"/>
      <c r="I9" s="97"/>
      <c r="J9" s="97" t="s">
        <v>11</v>
      </c>
      <c r="K9" s="97"/>
      <c r="L9" s="97"/>
      <c r="M9" s="98" t="s">
        <v>122</v>
      </c>
      <c r="N9" s="98" t="s">
        <v>12</v>
      </c>
      <c r="O9" s="98" t="s">
        <v>13</v>
      </c>
      <c r="P9" s="98" t="s">
        <v>14</v>
      </c>
    </row>
    <row r="10" spans="1:18" ht="189" customHeight="1" x14ac:dyDescent="0.25">
      <c r="A10" s="92"/>
      <c r="B10" s="95"/>
      <c r="C10" s="96"/>
      <c r="D10" s="69" t="s">
        <v>123</v>
      </c>
      <c r="E10" s="69" t="s">
        <v>124</v>
      </c>
      <c r="F10" s="69" t="s">
        <v>15</v>
      </c>
      <c r="G10" s="68" t="s">
        <v>16</v>
      </c>
      <c r="H10" s="68" t="s">
        <v>17</v>
      </c>
      <c r="I10" s="68" t="s">
        <v>18</v>
      </c>
      <c r="J10" s="68" t="s">
        <v>16</v>
      </c>
      <c r="K10" s="68" t="s">
        <v>17</v>
      </c>
      <c r="L10" s="68" t="s">
        <v>18</v>
      </c>
      <c r="M10" s="98"/>
      <c r="N10" s="98"/>
      <c r="O10" s="98"/>
      <c r="P10" s="97"/>
    </row>
    <row r="11" spans="1:18" ht="18.75" x14ac:dyDescent="0.25">
      <c r="A11" s="86" t="s">
        <v>19</v>
      </c>
      <c r="B11" s="87"/>
      <c r="C11" s="88"/>
      <c r="D11" s="69"/>
      <c r="E11" s="69"/>
      <c r="F11" s="69"/>
      <c r="G11" s="68"/>
      <c r="H11" s="68"/>
      <c r="I11" s="68"/>
      <c r="J11" s="68"/>
      <c r="K11" s="68"/>
      <c r="L11" s="68"/>
      <c r="M11" s="69"/>
      <c r="N11" s="69"/>
      <c r="O11" s="69"/>
      <c r="P11" s="68"/>
    </row>
    <row r="12" spans="1:18" ht="18.75" x14ac:dyDescent="0.3">
      <c r="A12" s="8">
        <v>1</v>
      </c>
      <c r="B12" s="24" t="s">
        <v>79</v>
      </c>
      <c r="C12" s="28" t="s">
        <v>20</v>
      </c>
      <c r="D12" s="60">
        <v>17.5</v>
      </c>
      <c r="E12" s="69"/>
      <c r="F12" s="54" t="s">
        <v>21</v>
      </c>
      <c r="G12" s="8">
        <v>8</v>
      </c>
      <c r="H12" s="8">
        <v>0</v>
      </c>
      <c r="I12" s="8">
        <v>1</v>
      </c>
      <c r="J12" s="8">
        <v>6</v>
      </c>
      <c r="K12" s="8">
        <v>2</v>
      </c>
      <c r="L12" s="8">
        <v>2</v>
      </c>
      <c r="M12" s="7">
        <v>2</v>
      </c>
      <c r="N12" s="61">
        <f t="shared" ref="N12:N57" si="0">SUM(D12:E12,G12:M12)</f>
        <v>38.5</v>
      </c>
      <c r="O12" s="54" t="s">
        <v>22</v>
      </c>
      <c r="P12" s="68"/>
      <c r="Q12" s="1" t="str">
        <f>O12</f>
        <v>Khá</v>
      </c>
    </row>
    <row r="13" spans="1:18" ht="18.75" x14ac:dyDescent="0.3">
      <c r="A13" s="8">
        <v>2</v>
      </c>
      <c r="B13" s="24" t="s">
        <v>80</v>
      </c>
      <c r="C13" s="28" t="s">
        <v>81</v>
      </c>
      <c r="D13" s="60">
        <v>18.25</v>
      </c>
      <c r="E13" s="69"/>
      <c r="F13" s="54" t="s">
        <v>21</v>
      </c>
      <c r="G13" s="8">
        <v>8</v>
      </c>
      <c r="H13" s="8">
        <v>0</v>
      </c>
      <c r="I13" s="8">
        <v>4</v>
      </c>
      <c r="J13" s="8">
        <v>6</v>
      </c>
      <c r="K13" s="8">
        <v>2</v>
      </c>
      <c r="L13" s="8">
        <v>2</v>
      </c>
      <c r="M13" s="7">
        <v>2</v>
      </c>
      <c r="N13" s="61">
        <f t="shared" si="0"/>
        <v>42.25</v>
      </c>
      <c r="O13" s="54" t="s">
        <v>21</v>
      </c>
      <c r="P13" s="68"/>
      <c r="R13" s="1" t="str">
        <f>O13</f>
        <v>Tốt</v>
      </c>
    </row>
    <row r="14" spans="1:18" ht="18.75" x14ac:dyDescent="0.3">
      <c r="A14" s="8">
        <v>3</v>
      </c>
      <c r="B14" s="24" t="s">
        <v>23</v>
      </c>
      <c r="C14" s="28" t="s">
        <v>96</v>
      </c>
      <c r="D14" s="60">
        <v>17.75</v>
      </c>
      <c r="E14" s="69"/>
      <c r="F14" s="54" t="s">
        <v>21</v>
      </c>
      <c r="G14" s="8">
        <v>8</v>
      </c>
      <c r="H14" s="8">
        <v>0</v>
      </c>
      <c r="I14" s="8">
        <v>0</v>
      </c>
      <c r="J14" s="8">
        <v>6</v>
      </c>
      <c r="K14" s="8">
        <v>2</v>
      </c>
      <c r="L14" s="8">
        <v>2</v>
      </c>
      <c r="M14" s="7">
        <v>2</v>
      </c>
      <c r="N14" s="61">
        <f t="shared" si="0"/>
        <v>37.75</v>
      </c>
      <c r="O14" s="54" t="s">
        <v>22</v>
      </c>
      <c r="P14" s="68"/>
      <c r="Q14" s="1" t="str">
        <f t="shared" ref="Q14:Q57" si="1">O14</f>
        <v>Khá</v>
      </c>
    </row>
    <row r="15" spans="1:18" ht="18.75" x14ac:dyDescent="0.3">
      <c r="A15" s="8">
        <v>4</v>
      </c>
      <c r="B15" s="24" t="s">
        <v>84</v>
      </c>
      <c r="C15" s="28" t="s">
        <v>85</v>
      </c>
      <c r="D15" s="60">
        <v>18.5</v>
      </c>
      <c r="E15" s="69"/>
      <c r="F15" s="54" t="s">
        <v>21</v>
      </c>
      <c r="G15" s="8">
        <v>8</v>
      </c>
      <c r="H15" s="8">
        <v>0</v>
      </c>
      <c r="I15" s="8">
        <v>1</v>
      </c>
      <c r="J15" s="8">
        <v>6</v>
      </c>
      <c r="K15" s="8">
        <v>2</v>
      </c>
      <c r="L15" s="8">
        <v>2</v>
      </c>
      <c r="M15" s="7">
        <v>2</v>
      </c>
      <c r="N15" s="61">
        <f t="shared" si="0"/>
        <v>39.5</v>
      </c>
      <c r="O15" s="54" t="s">
        <v>22</v>
      </c>
      <c r="P15" s="68"/>
      <c r="Q15" s="1" t="str">
        <f t="shared" si="1"/>
        <v>Khá</v>
      </c>
    </row>
    <row r="16" spans="1:18" ht="18.75" x14ac:dyDescent="0.3">
      <c r="A16" s="8">
        <v>5</v>
      </c>
      <c r="B16" s="24" t="s">
        <v>25</v>
      </c>
      <c r="C16" s="28" t="s">
        <v>26</v>
      </c>
      <c r="D16" s="60">
        <v>18.25</v>
      </c>
      <c r="E16" s="69"/>
      <c r="F16" s="54" t="s">
        <v>21</v>
      </c>
      <c r="G16" s="8">
        <v>8</v>
      </c>
      <c r="H16" s="8">
        <v>0</v>
      </c>
      <c r="I16" s="8">
        <v>5</v>
      </c>
      <c r="J16" s="8">
        <v>6</v>
      </c>
      <c r="K16" s="8">
        <v>2</v>
      </c>
      <c r="L16" s="8">
        <v>2</v>
      </c>
      <c r="M16" s="7">
        <v>2</v>
      </c>
      <c r="N16" s="61">
        <f t="shared" si="0"/>
        <v>43.25</v>
      </c>
      <c r="O16" s="54" t="s">
        <v>21</v>
      </c>
      <c r="P16" s="68"/>
      <c r="R16" s="1" t="str">
        <f t="shared" ref="R16:R53" si="2">O16</f>
        <v>Tốt</v>
      </c>
    </row>
    <row r="17" spans="1:18" ht="18.75" x14ac:dyDescent="0.3">
      <c r="A17" s="8">
        <v>6</v>
      </c>
      <c r="B17" s="24" t="s">
        <v>78</v>
      </c>
      <c r="C17" s="28" t="s">
        <v>27</v>
      </c>
      <c r="D17" s="60">
        <v>18</v>
      </c>
      <c r="E17" s="69"/>
      <c r="F17" s="54" t="s">
        <v>21</v>
      </c>
      <c r="G17" s="8">
        <v>8</v>
      </c>
      <c r="H17" s="8">
        <v>0</v>
      </c>
      <c r="I17" s="8">
        <v>4</v>
      </c>
      <c r="J17" s="8">
        <v>6</v>
      </c>
      <c r="K17" s="8">
        <v>2</v>
      </c>
      <c r="L17" s="8">
        <v>2</v>
      </c>
      <c r="M17" s="7">
        <v>2</v>
      </c>
      <c r="N17" s="61">
        <f t="shared" si="0"/>
        <v>42</v>
      </c>
      <c r="O17" s="54" t="s">
        <v>21</v>
      </c>
      <c r="P17" s="68"/>
      <c r="R17" s="1" t="str">
        <f t="shared" si="2"/>
        <v>Tốt</v>
      </c>
    </row>
    <row r="18" spans="1:18" ht="18.75" x14ac:dyDescent="0.3">
      <c r="A18" s="8">
        <v>7</v>
      </c>
      <c r="B18" s="24" t="s">
        <v>28</v>
      </c>
      <c r="C18" s="28" t="s">
        <v>29</v>
      </c>
      <c r="D18" s="60">
        <v>18.170000000000002</v>
      </c>
      <c r="E18" s="69"/>
      <c r="F18" s="54" t="s">
        <v>21</v>
      </c>
      <c r="G18" s="8">
        <v>8</v>
      </c>
      <c r="H18" s="8">
        <v>0</v>
      </c>
      <c r="I18" s="8">
        <v>4</v>
      </c>
      <c r="J18" s="8">
        <v>6</v>
      </c>
      <c r="K18" s="8">
        <v>1</v>
      </c>
      <c r="L18" s="8">
        <v>2</v>
      </c>
      <c r="M18" s="7">
        <v>2</v>
      </c>
      <c r="N18" s="61">
        <f t="shared" si="0"/>
        <v>41.17</v>
      </c>
      <c r="O18" s="54" t="s">
        <v>21</v>
      </c>
      <c r="P18" s="68"/>
      <c r="R18" s="1" t="str">
        <f t="shared" si="2"/>
        <v>Tốt</v>
      </c>
    </row>
    <row r="19" spans="1:18" ht="18.75" x14ac:dyDescent="0.3">
      <c r="A19" s="8">
        <v>8</v>
      </c>
      <c r="B19" s="24" t="s">
        <v>25</v>
      </c>
      <c r="C19" s="28" t="s">
        <v>30</v>
      </c>
      <c r="D19" s="60">
        <v>17.829999999999998</v>
      </c>
      <c r="E19" s="69"/>
      <c r="F19" s="54" t="s">
        <v>21</v>
      </c>
      <c r="G19" s="8">
        <v>8</v>
      </c>
      <c r="H19" s="8">
        <v>0</v>
      </c>
      <c r="I19" s="8">
        <v>0</v>
      </c>
      <c r="J19" s="8">
        <v>6</v>
      </c>
      <c r="K19" s="8">
        <v>2</v>
      </c>
      <c r="L19" s="8">
        <v>2</v>
      </c>
      <c r="M19" s="7">
        <v>2</v>
      </c>
      <c r="N19" s="61">
        <f t="shared" si="0"/>
        <v>37.83</v>
      </c>
      <c r="O19" s="54" t="s">
        <v>22</v>
      </c>
      <c r="P19" s="68"/>
      <c r="Q19" s="1" t="str">
        <f t="shared" si="1"/>
        <v>Khá</v>
      </c>
    </row>
    <row r="20" spans="1:18" ht="18.75" x14ac:dyDescent="0.3">
      <c r="A20" s="8">
        <v>9</v>
      </c>
      <c r="B20" s="24" t="s">
        <v>44</v>
      </c>
      <c r="C20" s="28" t="s">
        <v>83</v>
      </c>
      <c r="D20" s="60">
        <v>17.75</v>
      </c>
      <c r="E20" s="69"/>
      <c r="F20" s="54" t="s">
        <v>21</v>
      </c>
      <c r="G20" s="8">
        <v>8</v>
      </c>
      <c r="H20" s="8">
        <v>0</v>
      </c>
      <c r="I20" s="8">
        <v>5</v>
      </c>
      <c r="J20" s="8">
        <v>6</v>
      </c>
      <c r="K20" s="8">
        <v>2</v>
      </c>
      <c r="L20" s="8">
        <v>2</v>
      </c>
      <c r="M20" s="7"/>
      <c r="N20" s="61">
        <f t="shared" si="0"/>
        <v>40.75</v>
      </c>
      <c r="O20" s="54" t="s">
        <v>21</v>
      </c>
      <c r="P20" s="68"/>
      <c r="R20" s="1" t="str">
        <f t="shared" si="2"/>
        <v>Tốt</v>
      </c>
    </row>
    <row r="21" spans="1:18" ht="18.75" x14ac:dyDescent="0.3">
      <c r="A21" s="8">
        <v>10</v>
      </c>
      <c r="B21" s="24" t="s">
        <v>34</v>
      </c>
      <c r="C21" s="28" t="s">
        <v>35</v>
      </c>
      <c r="D21" s="60">
        <v>16.829999999999998</v>
      </c>
      <c r="E21" s="69"/>
      <c r="F21" s="54" t="s">
        <v>22</v>
      </c>
      <c r="G21" s="8">
        <v>8</v>
      </c>
      <c r="H21" s="8">
        <v>0</v>
      </c>
      <c r="I21" s="8">
        <v>0</v>
      </c>
      <c r="J21" s="8">
        <v>6</v>
      </c>
      <c r="K21" s="8">
        <v>2</v>
      </c>
      <c r="L21" s="8">
        <v>2</v>
      </c>
      <c r="M21" s="7">
        <v>2</v>
      </c>
      <c r="N21" s="61">
        <f t="shared" si="0"/>
        <v>36.83</v>
      </c>
      <c r="O21" s="54" t="s">
        <v>22</v>
      </c>
      <c r="P21" s="68"/>
      <c r="Q21" s="1" t="str">
        <f t="shared" si="1"/>
        <v>Khá</v>
      </c>
    </row>
    <row r="22" spans="1:18" ht="18.75" x14ac:dyDescent="0.3">
      <c r="A22" s="8">
        <v>11</v>
      </c>
      <c r="B22" s="24" t="s">
        <v>104</v>
      </c>
      <c r="C22" s="28" t="s">
        <v>105</v>
      </c>
      <c r="D22" s="35">
        <v>19.079999999999998</v>
      </c>
      <c r="E22" s="69"/>
      <c r="F22" s="54" t="s">
        <v>21</v>
      </c>
      <c r="G22" s="8">
        <v>8</v>
      </c>
      <c r="H22" s="8">
        <v>0</v>
      </c>
      <c r="I22" s="8">
        <v>5</v>
      </c>
      <c r="J22" s="8">
        <v>6</v>
      </c>
      <c r="K22" s="8">
        <v>2</v>
      </c>
      <c r="L22" s="8">
        <v>2</v>
      </c>
      <c r="M22" s="7">
        <v>2</v>
      </c>
      <c r="N22" s="61">
        <f t="shared" si="0"/>
        <v>44.08</v>
      </c>
      <c r="O22" s="54" t="s">
        <v>21</v>
      </c>
      <c r="P22" s="68"/>
      <c r="R22" s="1" t="str">
        <f t="shared" si="2"/>
        <v>Tốt</v>
      </c>
    </row>
    <row r="23" spans="1:18" ht="18.75" x14ac:dyDescent="0.3">
      <c r="A23" s="8">
        <v>12</v>
      </c>
      <c r="B23" s="24" t="s">
        <v>88</v>
      </c>
      <c r="C23" s="28" t="s">
        <v>89</v>
      </c>
      <c r="D23" s="13"/>
      <c r="E23" s="69">
        <v>17.670000000000002</v>
      </c>
      <c r="F23" s="54" t="s">
        <v>21</v>
      </c>
      <c r="G23" s="8">
        <v>8</v>
      </c>
      <c r="H23" s="8">
        <v>0</v>
      </c>
      <c r="I23" s="8">
        <v>4</v>
      </c>
      <c r="J23" s="8">
        <v>6</v>
      </c>
      <c r="K23" s="8">
        <v>2</v>
      </c>
      <c r="L23" s="8">
        <v>2</v>
      </c>
      <c r="M23" s="7">
        <v>2</v>
      </c>
      <c r="N23" s="61">
        <f t="shared" si="0"/>
        <v>41.67</v>
      </c>
      <c r="O23" s="54" t="s">
        <v>21</v>
      </c>
      <c r="P23" s="68"/>
      <c r="R23" s="1" t="str">
        <f t="shared" si="2"/>
        <v>Tốt</v>
      </c>
    </row>
    <row r="24" spans="1:18" ht="18.75" x14ac:dyDescent="0.3">
      <c r="A24" s="8">
        <v>13</v>
      </c>
      <c r="B24" s="24" t="s">
        <v>100</v>
      </c>
      <c r="C24" s="28" t="s">
        <v>39</v>
      </c>
      <c r="D24" s="13">
        <v>19</v>
      </c>
      <c r="E24" s="69"/>
      <c r="F24" s="54" t="s">
        <v>21</v>
      </c>
      <c r="G24" s="8">
        <v>8</v>
      </c>
      <c r="H24" s="8">
        <v>0</v>
      </c>
      <c r="I24" s="8">
        <v>3</v>
      </c>
      <c r="J24" s="8">
        <v>6</v>
      </c>
      <c r="K24" s="8">
        <v>2</v>
      </c>
      <c r="L24" s="8">
        <v>2</v>
      </c>
      <c r="M24" s="7">
        <v>2</v>
      </c>
      <c r="N24" s="61">
        <f t="shared" si="0"/>
        <v>42</v>
      </c>
      <c r="O24" s="54" t="s">
        <v>21</v>
      </c>
      <c r="P24" s="68"/>
      <c r="R24" s="1" t="str">
        <f t="shared" si="2"/>
        <v>Tốt</v>
      </c>
    </row>
    <row r="25" spans="1:18" ht="18.75" x14ac:dyDescent="0.3">
      <c r="A25" s="8">
        <v>14</v>
      </c>
      <c r="B25" s="24" t="s">
        <v>38</v>
      </c>
      <c r="C25" s="28" t="s">
        <v>39</v>
      </c>
      <c r="D25" s="13">
        <v>18.45</v>
      </c>
      <c r="E25" s="7"/>
      <c r="F25" s="54" t="s">
        <v>21</v>
      </c>
      <c r="G25" s="8">
        <v>8</v>
      </c>
      <c r="H25" s="8">
        <v>0</v>
      </c>
      <c r="I25" s="8">
        <v>1</v>
      </c>
      <c r="J25" s="8">
        <v>6</v>
      </c>
      <c r="K25" s="8">
        <v>2</v>
      </c>
      <c r="L25" s="8">
        <v>2</v>
      </c>
      <c r="M25" s="7">
        <v>2</v>
      </c>
      <c r="N25" s="61">
        <f t="shared" si="0"/>
        <v>39.450000000000003</v>
      </c>
      <c r="O25" s="54" t="s">
        <v>22</v>
      </c>
      <c r="P25" s="68"/>
      <c r="Q25" s="1" t="str">
        <f t="shared" si="1"/>
        <v>Khá</v>
      </c>
    </row>
    <row r="26" spans="1:18" ht="18.75" x14ac:dyDescent="0.3">
      <c r="A26" s="8">
        <v>15</v>
      </c>
      <c r="B26" s="24" t="s">
        <v>86</v>
      </c>
      <c r="C26" s="28" t="s">
        <v>87</v>
      </c>
      <c r="D26" s="13">
        <v>17.5</v>
      </c>
      <c r="E26" s="69"/>
      <c r="F26" s="54" t="s">
        <v>21</v>
      </c>
      <c r="G26" s="8">
        <v>8</v>
      </c>
      <c r="H26" s="8">
        <v>0</v>
      </c>
      <c r="I26" s="8">
        <v>1</v>
      </c>
      <c r="J26" s="8">
        <v>6</v>
      </c>
      <c r="K26" s="8">
        <v>2</v>
      </c>
      <c r="L26" s="8">
        <v>2</v>
      </c>
      <c r="M26" s="7">
        <v>2</v>
      </c>
      <c r="N26" s="61">
        <f t="shared" si="0"/>
        <v>38.5</v>
      </c>
      <c r="O26" s="54" t="s">
        <v>22</v>
      </c>
      <c r="P26" s="68"/>
      <c r="Q26" s="1" t="str">
        <f t="shared" si="1"/>
        <v>Khá</v>
      </c>
    </row>
    <row r="27" spans="1:18" ht="18.75" x14ac:dyDescent="0.25">
      <c r="A27" s="86" t="s">
        <v>41</v>
      </c>
      <c r="B27" s="87"/>
      <c r="C27" s="88"/>
      <c r="D27" s="68"/>
      <c r="E27" s="14"/>
      <c r="F27" s="8"/>
      <c r="G27" s="8"/>
      <c r="H27" s="8"/>
      <c r="I27" s="8"/>
      <c r="J27" s="8"/>
      <c r="K27" s="8"/>
      <c r="L27" s="8"/>
      <c r="M27" s="14"/>
      <c r="N27" s="61"/>
      <c r="O27" s="7"/>
      <c r="P27" s="14"/>
    </row>
    <row r="28" spans="1:18" ht="18.75" x14ac:dyDescent="0.3">
      <c r="A28" s="27">
        <v>1</v>
      </c>
      <c r="B28" s="24" t="s">
        <v>106</v>
      </c>
      <c r="C28" s="29" t="s">
        <v>107</v>
      </c>
      <c r="D28" s="8">
        <v>16.670000000000002</v>
      </c>
      <c r="E28" s="14"/>
      <c r="F28" s="54" t="s">
        <v>22</v>
      </c>
      <c r="G28" s="8">
        <v>8</v>
      </c>
      <c r="H28" s="8">
        <v>0</v>
      </c>
      <c r="I28" s="8">
        <v>5</v>
      </c>
      <c r="J28" s="8">
        <v>6</v>
      </c>
      <c r="K28" s="8">
        <v>2</v>
      </c>
      <c r="L28" s="8">
        <v>2</v>
      </c>
      <c r="M28" s="14"/>
      <c r="N28" s="61">
        <f t="shared" si="0"/>
        <v>39.67</v>
      </c>
      <c r="O28" s="54" t="s">
        <v>22</v>
      </c>
      <c r="P28" s="14"/>
      <c r="Q28" s="1" t="str">
        <f t="shared" si="1"/>
        <v>Khá</v>
      </c>
    </row>
    <row r="29" spans="1:18" ht="18.75" x14ac:dyDescent="0.3">
      <c r="A29" s="27">
        <v>2</v>
      </c>
      <c r="B29" s="24" t="s">
        <v>44</v>
      </c>
      <c r="C29" s="29" t="s">
        <v>43</v>
      </c>
      <c r="D29" s="8">
        <v>16</v>
      </c>
      <c r="E29" s="14"/>
      <c r="F29" s="54" t="s">
        <v>22</v>
      </c>
      <c r="G29" s="8">
        <v>8</v>
      </c>
      <c r="H29" s="8">
        <v>0</v>
      </c>
      <c r="I29" s="8">
        <v>5</v>
      </c>
      <c r="J29" s="8">
        <v>6</v>
      </c>
      <c r="K29" s="8">
        <v>2</v>
      </c>
      <c r="L29" s="8">
        <v>2</v>
      </c>
      <c r="M29" s="14"/>
      <c r="N29" s="61">
        <f t="shared" si="0"/>
        <v>39</v>
      </c>
      <c r="O29" s="54" t="s">
        <v>22</v>
      </c>
      <c r="P29" s="14"/>
      <c r="Q29" s="1" t="str">
        <f t="shared" si="1"/>
        <v>Khá</v>
      </c>
    </row>
    <row r="30" spans="1:18" ht="18.75" x14ac:dyDescent="0.3">
      <c r="A30" s="27">
        <v>3</v>
      </c>
      <c r="B30" s="24" t="s">
        <v>42</v>
      </c>
      <c r="C30" s="29" t="s">
        <v>43</v>
      </c>
      <c r="D30" s="8">
        <v>16.5</v>
      </c>
      <c r="E30" s="14"/>
      <c r="F30" s="54" t="s">
        <v>22</v>
      </c>
      <c r="G30" s="8">
        <v>8</v>
      </c>
      <c r="H30" s="8">
        <v>0</v>
      </c>
      <c r="I30" s="8">
        <v>4</v>
      </c>
      <c r="J30" s="8">
        <v>6</v>
      </c>
      <c r="K30" s="8">
        <v>2</v>
      </c>
      <c r="L30" s="8">
        <v>2</v>
      </c>
      <c r="M30" s="14"/>
      <c r="N30" s="61">
        <f t="shared" si="0"/>
        <v>38.5</v>
      </c>
      <c r="O30" s="54" t="s">
        <v>22</v>
      </c>
      <c r="P30" s="14"/>
      <c r="Q30" s="1" t="str">
        <f t="shared" si="1"/>
        <v>Khá</v>
      </c>
    </row>
    <row r="31" spans="1:18" ht="18.75" x14ac:dyDescent="0.3">
      <c r="A31" s="27">
        <v>4</v>
      </c>
      <c r="B31" s="24" t="s">
        <v>129</v>
      </c>
      <c r="C31" s="29" t="s">
        <v>130</v>
      </c>
      <c r="D31" s="8">
        <v>16.75</v>
      </c>
      <c r="E31" s="14"/>
      <c r="F31" s="54" t="s">
        <v>22</v>
      </c>
      <c r="G31" s="8">
        <v>8</v>
      </c>
      <c r="H31" s="8">
        <v>0</v>
      </c>
      <c r="I31" s="8">
        <v>4</v>
      </c>
      <c r="J31" s="8">
        <v>6</v>
      </c>
      <c r="K31" s="8">
        <v>2</v>
      </c>
      <c r="L31" s="8">
        <v>2</v>
      </c>
      <c r="M31" s="14"/>
      <c r="N31" s="61">
        <f t="shared" si="0"/>
        <v>38.75</v>
      </c>
      <c r="O31" s="54" t="s">
        <v>22</v>
      </c>
      <c r="P31" s="14"/>
      <c r="Q31" s="1" t="str">
        <f t="shared" si="1"/>
        <v>Khá</v>
      </c>
    </row>
    <row r="32" spans="1:18" ht="18.75" x14ac:dyDescent="0.3">
      <c r="A32" s="27">
        <v>5</v>
      </c>
      <c r="B32" s="24" t="s">
        <v>112</v>
      </c>
      <c r="C32" s="29" t="s">
        <v>113</v>
      </c>
      <c r="D32" s="68">
        <v>16.75</v>
      </c>
      <c r="E32" s="14"/>
      <c r="F32" s="54" t="s">
        <v>22</v>
      </c>
      <c r="G32" s="8">
        <v>8</v>
      </c>
      <c r="H32" s="8">
        <v>0</v>
      </c>
      <c r="I32" s="8">
        <v>3</v>
      </c>
      <c r="J32" s="8">
        <v>6</v>
      </c>
      <c r="K32" s="8">
        <v>2</v>
      </c>
      <c r="L32" s="8">
        <v>2</v>
      </c>
      <c r="M32" s="14"/>
      <c r="N32" s="61">
        <f t="shared" si="0"/>
        <v>37.75</v>
      </c>
      <c r="O32" s="54" t="s">
        <v>22</v>
      </c>
      <c r="P32" s="14"/>
      <c r="Q32" s="1" t="str">
        <f t="shared" si="1"/>
        <v>Khá</v>
      </c>
    </row>
    <row r="33" spans="1:18" ht="18.75" x14ac:dyDescent="0.3">
      <c r="A33" s="27">
        <v>6</v>
      </c>
      <c r="B33" s="24" t="s">
        <v>114</v>
      </c>
      <c r="C33" s="29" t="s">
        <v>115</v>
      </c>
      <c r="D33" s="8">
        <v>16</v>
      </c>
      <c r="E33" s="14"/>
      <c r="F33" s="54" t="s">
        <v>22</v>
      </c>
      <c r="G33" s="8">
        <v>8</v>
      </c>
      <c r="H33" s="8">
        <v>0</v>
      </c>
      <c r="I33" s="8">
        <v>0</v>
      </c>
      <c r="J33" s="8">
        <v>5</v>
      </c>
      <c r="K33" s="8">
        <v>2</v>
      </c>
      <c r="L33" s="8">
        <v>2</v>
      </c>
      <c r="M33" s="14"/>
      <c r="N33" s="61">
        <f t="shared" si="0"/>
        <v>33</v>
      </c>
      <c r="O33" s="54" t="s">
        <v>22</v>
      </c>
      <c r="P33" s="14"/>
      <c r="Q33" s="1" t="str">
        <f t="shared" si="1"/>
        <v>Khá</v>
      </c>
    </row>
    <row r="34" spans="1:18" ht="18.75" x14ac:dyDescent="0.3">
      <c r="A34" s="27">
        <v>7</v>
      </c>
      <c r="B34" s="24" t="s">
        <v>45</v>
      </c>
      <c r="C34" s="29" t="s">
        <v>46</v>
      </c>
      <c r="D34" s="8">
        <v>18</v>
      </c>
      <c r="E34" s="14"/>
      <c r="F34" s="54" t="s">
        <v>21</v>
      </c>
      <c r="G34" s="8">
        <v>8</v>
      </c>
      <c r="H34" s="8">
        <v>0</v>
      </c>
      <c r="I34" s="8">
        <v>1</v>
      </c>
      <c r="J34" s="8">
        <v>5</v>
      </c>
      <c r="K34" s="8">
        <v>2</v>
      </c>
      <c r="L34" s="8">
        <v>2</v>
      </c>
      <c r="M34" s="14"/>
      <c r="N34" s="61">
        <f t="shared" si="0"/>
        <v>36</v>
      </c>
      <c r="O34" s="54" t="s">
        <v>22</v>
      </c>
      <c r="P34" s="14"/>
      <c r="Q34" s="1" t="str">
        <f t="shared" si="1"/>
        <v>Khá</v>
      </c>
    </row>
    <row r="35" spans="1:18" ht="18.75" x14ac:dyDescent="0.3">
      <c r="A35" s="27">
        <v>8</v>
      </c>
      <c r="B35" s="53" t="s">
        <v>95</v>
      </c>
      <c r="C35" s="63" t="s">
        <v>85</v>
      </c>
      <c r="D35" s="8">
        <v>18.25</v>
      </c>
      <c r="E35" s="14"/>
      <c r="F35" s="8" t="s">
        <v>21</v>
      </c>
      <c r="G35" s="8">
        <v>8</v>
      </c>
      <c r="H35" s="8">
        <v>0</v>
      </c>
      <c r="I35" s="8">
        <v>3</v>
      </c>
      <c r="J35" s="8">
        <v>6</v>
      </c>
      <c r="K35" s="8">
        <v>2</v>
      </c>
      <c r="L35" s="8">
        <v>2</v>
      </c>
      <c r="M35" s="14">
        <v>2</v>
      </c>
      <c r="N35" s="61">
        <f t="shared" si="0"/>
        <v>41.25</v>
      </c>
      <c r="O35" s="54" t="s">
        <v>21</v>
      </c>
      <c r="P35" s="14"/>
      <c r="R35" s="1" t="str">
        <f t="shared" si="2"/>
        <v>Tốt</v>
      </c>
    </row>
    <row r="36" spans="1:18" ht="18.75" x14ac:dyDescent="0.3">
      <c r="A36" s="27">
        <v>9</v>
      </c>
      <c r="B36" s="53" t="s">
        <v>116</v>
      </c>
      <c r="C36" s="38" t="s">
        <v>117</v>
      </c>
      <c r="D36" s="8">
        <v>16</v>
      </c>
      <c r="E36" s="14"/>
      <c r="F36" s="54" t="s">
        <v>22</v>
      </c>
      <c r="G36" s="8">
        <v>8</v>
      </c>
      <c r="H36" s="8">
        <v>0</v>
      </c>
      <c r="I36" s="8">
        <v>3</v>
      </c>
      <c r="J36" s="8">
        <v>5</v>
      </c>
      <c r="K36" s="8">
        <v>2</v>
      </c>
      <c r="L36" s="8">
        <v>2</v>
      </c>
      <c r="M36" s="14"/>
      <c r="N36" s="61">
        <f t="shared" si="0"/>
        <v>36</v>
      </c>
      <c r="O36" s="54" t="s">
        <v>22</v>
      </c>
      <c r="P36" s="14"/>
      <c r="Q36" s="1" t="str">
        <f t="shared" si="1"/>
        <v>Khá</v>
      </c>
    </row>
    <row r="37" spans="1:18" ht="18.75" x14ac:dyDescent="0.3">
      <c r="A37" s="27">
        <v>10</v>
      </c>
      <c r="B37" s="24" t="s">
        <v>47</v>
      </c>
      <c r="C37" s="37" t="s">
        <v>48</v>
      </c>
      <c r="D37" s="8">
        <v>18.75</v>
      </c>
      <c r="E37" s="14"/>
      <c r="F37" s="54" t="s">
        <v>21</v>
      </c>
      <c r="G37" s="8">
        <v>8</v>
      </c>
      <c r="H37" s="8">
        <v>0</v>
      </c>
      <c r="I37" s="8">
        <v>4</v>
      </c>
      <c r="J37" s="8">
        <v>6</v>
      </c>
      <c r="K37" s="8">
        <v>2</v>
      </c>
      <c r="L37" s="8">
        <v>2</v>
      </c>
      <c r="M37" s="14">
        <v>2</v>
      </c>
      <c r="N37" s="61">
        <f t="shared" si="0"/>
        <v>42.75</v>
      </c>
      <c r="O37" s="54" t="s">
        <v>21</v>
      </c>
      <c r="P37" s="14"/>
      <c r="R37" s="1" t="str">
        <f t="shared" si="2"/>
        <v>Tốt</v>
      </c>
    </row>
    <row r="38" spans="1:18" ht="18.75" x14ac:dyDescent="0.3">
      <c r="A38" s="27">
        <v>11</v>
      </c>
      <c r="B38" s="24" t="s">
        <v>49</v>
      </c>
      <c r="C38" s="38" t="s">
        <v>48</v>
      </c>
      <c r="D38" s="8">
        <v>16.5</v>
      </c>
      <c r="E38" s="14"/>
      <c r="F38" s="54" t="s">
        <v>22</v>
      </c>
      <c r="G38" s="8">
        <v>8</v>
      </c>
      <c r="H38" s="8">
        <v>0</v>
      </c>
      <c r="I38" s="8">
        <v>1</v>
      </c>
      <c r="J38" s="8">
        <v>6</v>
      </c>
      <c r="K38" s="8">
        <v>2</v>
      </c>
      <c r="L38" s="8">
        <v>2</v>
      </c>
      <c r="M38" s="14"/>
      <c r="N38" s="61">
        <f t="shared" si="0"/>
        <v>35.5</v>
      </c>
      <c r="O38" s="54" t="s">
        <v>22</v>
      </c>
      <c r="P38" s="14"/>
      <c r="Q38" s="1" t="str">
        <f t="shared" si="1"/>
        <v>Khá</v>
      </c>
    </row>
    <row r="39" spans="1:18" ht="18.75" x14ac:dyDescent="0.3">
      <c r="A39" s="27">
        <v>12</v>
      </c>
      <c r="B39" s="24" t="s">
        <v>50</v>
      </c>
      <c r="C39" s="36" t="s">
        <v>51</v>
      </c>
      <c r="D39" s="8">
        <v>16.63</v>
      </c>
      <c r="E39" s="14"/>
      <c r="F39" s="54" t="s">
        <v>22</v>
      </c>
      <c r="G39" s="8">
        <v>8</v>
      </c>
      <c r="H39" s="8">
        <v>0</v>
      </c>
      <c r="I39" s="8">
        <v>1</v>
      </c>
      <c r="J39" s="8">
        <v>6</v>
      </c>
      <c r="K39" s="8">
        <v>2</v>
      </c>
      <c r="L39" s="8">
        <v>2</v>
      </c>
      <c r="M39" s="14"/>
      <c r="N39" s="61">
        <f t="shared" si="0"/>
        <v>35.629999999999995</v>
      </c>
      <c r="O39" s="54" t="s">
        <v>22</v>
      </c>
      <c r="P39" s="14"/>
      <c r="Q39" s="1" t="str">
        <f t="shared" si="1"/>
        <v>Khá</v>
      </c>
    </row>
    <row r="40" spans="1:18" ht="18.75" x14ac:dyDescent="0.3">
      <c r="A40" s="27">
        <v>13</v>
      </c>
      <c r="B40" s="24" t="s">
        <v>118</v>
      </c>
      <c r="C40" s="29" t="s">
        <v>119</v>
      </c>
      <c r="D40" s="8">
        <v>15.5</v>
      </c>
      <c r="E40" s="14"/>
      <c r="F40" s="54" t="s">
        <v>22</v>
      </c>
      <c r="G40" s="8">
        <v>8</v>
      </c>
      <c r="H40" s="8">
        <v>0</v>
      </c>
      <c r="I40" s="8">
        <v>2</v>
      </c>
      <c r="J40" s="8">
        <v>6</v>
      </c>
      <c r="K40" s="8">
        <v>2</v>
      </c>
      <c r="L40" s="8">
        <v>2</v>
      </c>
      <c r="M40" s="14"/>
      <c r="N40" s="61">
        <f t="shared" si="0"/>
        <v>35.5</v>
      </c>
      <c r="O40" s="54" t="s">
        <v>22</v>
      </c>
      <c r="P40" s="14"/>
      <c r="Q40" s="1" t="str">
        <f t="shared" si="1"/>
        <v>Khá</v>
      </c>
    </row>
    <row r="41" spans="1:18" ht="18.75" x14ac:dyDescent="0.3">
      <c r="A41" s="27">
        <v>14</v>
      </c>
      <c r="B41" s="24" t="s">
        <v>52</v>
      </c>
      <c r="C41" s="29" t="s">
        <v>53</v>
      </c>
      <c r="D41" s="8">
        <v>16.5</v>
      </c>
      <c r="E41" s="14"/>
      <c r="F41" s="54" t="s">
        <v>22</v>
      </c>
      <c r="G41" s="8">
        <v>8</v>
      </c>
      <c r="H41" s="8">
        <v>0</v>
      </c>
      <c r="I41" s="8">
        <v>0</v>
      </c>
      <c r="J41" s="8">
        <v>5</v>
      </c>
      <c r="K41" s="8">
        <v>2</v>
      </c>
      <c r="L41" s="8">
        <v>2</v>
      </c>
      <c r="M41" s="14"/>
      <c r="N41" s="61">
        <f t="shared" si="0"/>
        <v>33.5</v>
      </c>
      <c r="O41" s="54" t="s">
        <v>22</v>
      </c>
      <c r="P41" s="14"/>
      <c r="Q41" s="1" t="str">
        <f t="shared" si="1"/>
        <v>Khá</v>
      </c>
    </row>
    <row r="42" spans="1:18" ht="18.75" x14ac:dyDescent="0.3">
      <c r="A42" s="27">
        <v>15</v>
      </c>
      <c r="B42" s="24" t="s">
        <v>120</v>
      </c>
      <c r="C42" s="29" t="s">
        <v>121</v>
      </c>
      <c r="D42" s="8">
        <v>17.5</v>
      </c>
      <c r="E42" s="14"/>
      <c r="F42" s="54" t="s">
        <v>21</v>
      </c>
      <c r="G42" s="8">
        <v>8</v>
      </c>
      <c r="H42" s="8">
        <v>0</v>
      </c>
      <c r="I42" s="8">
        <v>1</v>
      </c>
      <c r="J42" s="8">
        <v>6</v>
      </c>
      <c r="K42" s="8">
        <v>2</v>
      </c>
      <c r="L42" s="8">
        <v>2</v>
      </c>
      <c r="M42" s="14"/>
      <c r="N42" s="61">
        <f t="shared" si="0"/>
        <v>36.5</v>
      </c>
      <c r="O42" s="54" t="s">
        <v>22</v>
      </c>
      <c r="P42" s="14"/>
      <c r="Q42" s="1" t="str">
        <f t="shared" si="1"/>
        <v>Khá</v>
      </c>
    </row>
    <row r="43" spans="1:18" ht="18.75" x14ac:dyDescent="0.3">
      <c r="A43" s="27">
        <v>16</v>
      </c>
      <c r="B43" s="24" t="s">
        <v>54</v>
      </c>
      <c r="C43" s="29" t="s">
        <v>55</v>
      </c>
      <c r="D43" s="8">
        <v>16.5</v>
      </c>
      <c r="E43" s="14"/>
      <c r="F43" s="54" t="s">
        <v>22</v>
      </c>
      <c r="G43" s="8">
        <v>8</v>
      </c>
      <c r="H43" s="8">
        <v>0</v>
      </c>
      <c r="I43" s="8">
        <v>4</v>
      </c>
      <c r="J43" s="8">
        <v>6</v>
      </c>
      <c r="K43" s="8">
        <v>2</v>
      </c>
      <c r="L43" s="8">
        <v>2</v>
      </c>
      <c r="M43" s="14"/>
      <c r="N43" s="61">
        <f t="shared" si="0"/>
        <v>38.5</v>
      </c>
      <c r="O43" s="54" t="s">
        <v>22</v>
      </c>
      <c r="P43" s="14"/>
      <c r="Q43" s="1" t="str">
        <f t="shared" si="1"/>
        <v>Khá</v>
      </c>
    </row>
    <row r="44" spans="1:18" ht="18.75" x14ac:dyDescent="0.3">
      <c r="A44" s="27">
        <v>17</v>
      </c>
      <c r="B44" s="24" t="s">
        <v>131</v>
      </c>
      <c r="C44" s="29" t="s">
        <v>132</v>
      </c>
      <c r="D44" s="8">
        <v>15.5</v>
      </c>
      <c r="E44" s="14"/>
      <c r="F44" s="54" t="s">
        <v>22</v>
      </c>
      <c r="G44" s="8">
        <v>8</v>
      </c>
      <c r="H44" s="8">
        <v>0</v>
      </c>
      <c r="I44" s="8">
        <v>1</v>
      </c>
      <c r="J44" s="8">
        <v>5</v>
      </c>
      <c r="K44" s="8">
        <v>2</v>
      </c>
      <c r="L44" s="8">
        <v>2</v>
      </c>
      <c r="M44" s="14"/>
      <c r="N44" s="61">
        <f t="shared" si="0"/>
        <v>33.5</v>
      </c>
      <c r="O44" s="54" t="s">
        <v>22</v>
      </c>
      <c r="P44" s="14"/>
      <c r="Q44" s="1" t="str">
        <f t="shared" si="1"/>
        <v>Khá</v>
      </c>
    </row>
    <row r="45" spans="1:18" ht="18.75" x14ac:dyDescent="0.3">
      <c r="A45" s="27">
        <v>18</v>
      </c>
      <c r="B45" s="24" t="s">
        <v>56</v>
      </c>
      <c r="C45" s="29" t="s">
        <v>57</v>
      </c>
      <c r="D45" s="59">
        <v>16.25</v>
      </c>
      <c r="E45" s="14"/>
      <c r="F45" s="54" t="s">
        <v>22</v>
      </c>
      <c r="G45" s="8">
        <v>8</v>
      </c>
      <c r="H45" s="8">
        <v>0</v>
      </c>
      <c r="I45" s="8">
        <v>4</v>
      </c>
      <c r="J45" s="8">
        <v>6</v>
      </c>
      <c r="K45" s="8">
        <v>2</v>
      </c>
      <c r="L45" s="8">
        <v>2</v>
      </c>
      <c r="M45" s="14"/>
      <c r="N45" s="61">
        <f t="shared" si="0"/>
        <v>38.25</v>
      </c>
      <c r="O45" s="54" t="s">
        <v>22</v>
      </c>
      <c r="P45" s="14"/>
      <c r="Q45" s="1" t="str">
        <f t="shared" si="1"/>
        <v>Khá</v>
      </c>
    </row>
    <row r="46" spans="1:18" ht="18.75" x14ac:dyDescent="0.3">
      <c r="A46" s="27">
        <v>19</v>
      </c>
      <c r="B46" s="24" t="s">
        <v>58</v>
      </c>
      <c r="C46" s="29" t="s">
        <v>59</v>
      </c>
      <c r="D46" s="8">
        <v>18.5</v>
      </c>
      <c r="E46" s="14"/>
      <c r="F46" s="54" t="s">
        <v>21</v>
      </c>
      <c r="G46" s="8">
        <v>8</v>
      </c>
      <c r="H46" s="8">
        <v>0</v>
      </c>
      <c r="I46" s="8">
        <v>4</v>
      </c>
      <c r="J46" s="8">
        <v>6</v>
      </c>
      <c r="K46" s="8">
        <v>2</v>
      </c>
      <c r="L46" s="8">
        <v>2</v>
      </c>
      <c r="M46" s="14"/>
      <c r="N46" s="61">
        <f t="shared" si="0"/>
        <v>40.5</v>
      </c>
      <c r="O46" s="54" t="s">
        <v>21</v>
      </c>
      <c r="P46" s="14"/>
      <c r="R46" s="1" t="str">
        <f t="shared" si="2"/>
        <v>Tốt</v>
      </c>
    </row>
    <row r="47" spans="1:18" ht="37.5" x14ac:dyDescent="0.3">
      <c r="A47" s="27">
        <v>20</v>
      </c>
      <c r="B47" s="24" t="s">
        <v>60</v>
      </c>
      <c r="C47" s="29" t="s">
        <v>61</v>
      </c>
      <c r="D47" s="8">
        <v>11.71</v>
      </c>
      <c r="E47" s="14"/>
      <c r="F47" s="55" t="s">
        <v>166</v>
      </c>
      <c r="G47" s="8">
        <v>7</v>
      </c>
      <c r="H47" s="8">
        <v>0</v>
      </c>
      <c r="I47" s="8">
        <v>1</v>
      </c>
      <c r="J47" s="8">
        <v>4</v>
      </c>
      <c r="K47" s="8">
        <v>0</v>
      </c>
      <c r="L47" s="8">
        <v>2</v>
      </c>
      <c r="M47" s="14"/>
      <c r="N47" s="61">
        <f t="shared" si="0"/>
        <v>25.71</v>
      </c>
      <c r="O47" s="62" t="s">
        <v>22</v>
      </c>
      <c r="P47" s="14"/>
      <c r="Q47" s="1" t="str">
        <f t="shared" si="1"/>
        <v>Khá</v>
      </c>
    </row>
    <row r="48" spans="1:18" ht="18.75" x14ac:dyDescent="0.3">
      <c r="A48" s="27">
        <v>21</v>
      </c>
      <c r="B48" s="24" t="s">
        <v>62</v>
      </c>
      <c r="C48" s="29" t="s">
        <v>63</v>
      </c>
      <c r="D48" s="8">
        <v>17.45</v>
      </c>
      <c r="E48" s="14"/>
      <c r="F48" s="54" t="s">
        <v>21</v>
      </c>
      <c r="G48" s="8">
        <v>8</v>
      </c>
      <c r="H48" s="8">
        <v>0</v>
      </c>
      <c r="I48" s="8">
        <v>4</v>
      </c>
      <c r="J48" s="8">
        <v>6</v>
      </c>
      <c r="K48" s="8">
        <v>2</v>
      </c>
      <c r="L48" s="8">
        <v>2</v>
      </c>
      <c r="M48" s="14"/>
      <c r="N48" s="61">
        <f t="shared" si="0"/>
        <v>39.450000000000003</v>
      </c>
      <c r="O48" s="54" t="s">
        <v>22</v>
      </c>
      <c r="P48" s="14"/>
      <c r="Q48" s="1" t="str">
        <f t="shared" si="1"/>
        <v>Khá</v>
      </c>
    </row>
    <row r="49" spans="1:19" ht="18.75" x14ac:dyDescent="0.3">
      <c r="A49" s="27">
        <v>22</v>
      </c>
      <c r="B49" s="24" t="s">
        <v>23</v>
      </c>
      <c r="C49" s="29" t="s">
        <v>33</v>
      </c>
      <c r="D49" s="8">
        <v>16.75</v>
      </c>
      <c r="E49" s="14"/>
      <c r="F49" s="54" t="s">
        <v>22</v>
      </c>
      <c r="G49" s="8">
        <v>8</v>
      </c>
      <c r="H49" s="8">
        <v>0</v>
      </c>
      <c r="I49" s="8">
        <v>4</v>
      </c>
      <c r="J49" s="8">
        <v>6</v>
      </c>
      <c r="K49" s="8">
        <v>2</v>
      </c>
      <c r="L49" s="8">
        <v>2</v>
      </c>
      <c r="M49" s="14"/>
      <c r="N49" s="61">
        <f t="shared" si="0"/>
        <v>38.75</v>
      </c>
      <c r="O49" s="54" t="s">
        <v>22</v>
      </c>
      <c r="P49" s="14"/>
      <c r="Q49" s="1" t="str">
        <f t="shared" si="1"/>
        <v>Khá</v>
      </c>
    </row>
    <row r="50" spans="1:19" ht="18.75" x14ac:dyDescent="0.3">
      <c r="A50" s="27">
        <v>23</v>
      </c>
      <c r="B50" s="24" t="s">
        <v>64</v>
      </c>
      <c r="C50" s="29" t="s">
        <v>36</v>
      </c>
      <c r="D50" s="8">
        <v>19</v>
      </c>
      <c r="E50" s="14"/>
      <c r="F50" s="54" t="s">
        <v>21</v>
      </c>
      <c r="G50" s="8">
        <v>8</v>
      </c>
      <c r="H50" s="8">
        <v>0</v>
      </c>
      <c r="I50" s="8">
        <v>3</v>
      </c>
      <c r="J50" s="8">
        <v>6</v>
      </c>
      <c r="K50" s="8">
        <v>2</v>
      </c>
      <c r="L50" s="8">
        <v>2</v>
      </c>
      <c r="M50" s="14"/>
      <c r="N50" s="61">
        <f t="shared" si="0"/>
        <v>40</v>
      </c>
      <c r="O50" s="54" t="s">
        <v>21</v>
      </c>
      <c r="P50" s="14"/>
      <c r="R50" s="1" t="str">
        <f t="shared" si="2"/>
        <v>Tốt</v>
      </c>
    </row>
    <row r="51" spans="1:19" ht="18.75" x14ac:dyDescent="0.3">
      <c r="A51" s="27">
        <v>24</v>
      </c>
      <c r="B51" s="24" t="s">
        <v>164</v>
      </c>
      <c r="C51" s="29" t="s">
        <v>165</v>
      </c>
      <c r="D51" s="8">
        <v>17.63</v>
      </c>
      <c r="E51" s="14"/>
      <c r="F51" s="54" t="s">
        <v>21</v>
      </c>
      <c r="G51" s="8">
        <v>8</v>
      </c>
      <c r="H51" s="8">
        <v>1</v>
      </c>
      <c r="I51" s="8">
        <v>3</v>
      </c>
      <c r="J51" s="8">
        <v>6</v>
      </c>
      <c r="K51" s="8">
        <v>2</v>
      </c>
      <c r="L51" s="8">
        <v>2</v>
      </c>
      <c r="M51" s="14"/>
      <c r="N51" s="61">
        <f t="shared" si="0"/>
        <v>39.629999999999995</v>
      </c>
      <c r="O51" s="54" t="s">
        <v>22</v>
      </c>
      <c r="P51" s="14"/>
      <c r="Q51" s="1" t="str">
        <f t="shared" si="1"/>
        <v>Khá</v>
      </c>
    </row>
    <row r="52" spans="1:19" ht="18.75" x14ac:dyDescent="0.3">
      <c r="A52" s="27">
        <v>25</v>
      </c>
      <c r="B52" s="24" t="s">
        <v>126</v>
      </c>
      <c r="C52" s="29" t="s">
        <v>127</v>
      </c>
      <c r="D52" s="8">
        <v>16.25</v>
      </c>
      <c r="E52" s="14"/>
      <c r="F52" s="54" t="s">
        <v>22</v>
      </c>
      <c r="G52" s="8">
        <v>8</v>
      </c>
      <c r="H52" s="8">
        <v>0</v>
      </c>
      <c r="I52" s="8">
        <v>4</v>
      </c>
      <c r="J52" s="8">
        <v>6</v>
      </c>
      <c r="K52" s="8">
        <v>2</v>
      </c>
      <c r="L52" s="8">
        <v>2</v>
      </c>
      <c r="M52" s="14"/>
      <c r="N52" s="61">
        <f t="shared" si="0"/>
        <v>38.25</v>
      </c>
      <c r="O52" s="54" t="s">
        <v>22</v>
      </c>
      <c r="P52" s="14"/>
      <c r="Q52" s="1" t="str">
        <f t="shared" si="1"/>
        <v>Khá</v>
      </c>
    </row>
    <row r="53" spans="1:19" ht="18.75" x14ac:dyDescent="0.3">
      <c r="A53" s="27">
        <v>26</v>
      </c>
      <c r="B53" s="24" t="s">
        <v>108</v>
      </c>
      <c r="C53" s="29" t="s">
        <v>109</v>
      </c>
      <c r="D53" s="8">
        <v>18.75</v>
      </c>
      <c r="E53" s="14"/>
      <c r="F53" s="54" t="s">
        <v>21</v>
      </c>
      <c r="G53" s="8">
        <v>8</v>
      </c>
      <c r="H53" s="8">
        <v>0</v>
      </c>
      <c r="I53" s="8">
        <v>4</v>
      </c>
      <c r="J53" s="8">
        <v>6</v>
      </c>
      <c r="K53" s="8">
        <v>2</v>
      </c>
      <c r="L53" s="8">
        <v>2</v>
      </c>
      <c r="M53" s="14"/>
      <c r="N53" s="61">
        <f t="shared" si="0"/>
        <v>40.75</v>
      </c>
      <c r="O53" s="54" t="s">
        <v>21</v>
      </c>
      <c r="P53" s="14"/>
      <c r="R53" s="1" t="str">
        <f t="shared" si="2"/>
        <v>Tốt</v>
      </c>
    </row>
    <row r="54" spans="1:19" ht="18.75" x14ac:dyDescent="0.3">
      <c r="A54" s="27">
        <v>27</v>
      </c>
      <c r="B54" s="24" t="s">
        <v>128</v>
      </c>
      <c r="C54" s="29" t="s">
        <v>66</v>
      </c>
      <c r="D54" s="8">
        <v>16.5</v>
      </c>
      <c r="E54" s="14"/>
      <c r="F54" s="54" t="s">
        <v>22</v>
      </c>
      <c r="G54" s="8">
        <v>8</v>
      </c>
      <c r="H54" s="8">
        <v>0</v>
      </c>
      <c r="I54" s="8">
        <v>4</v>
      </c>
      <c r="J54" s="8">
        <v>6</v>
      </c>
      <c r="K54" s="8">
        <v>2</v>
      </c>
      <c r="L54" s="8">
        <v>2</v>
      </c>
      <c r="M54" s="14"/>
      <c r="N54" s="61">
        <f t="shared" si="0"/>
        <v>38.5</v>
      </c>
      <c r="O54" s="54" t="s">
        <v>22</v>
      </c>
      <c r="P54" s="14"/>
      <c r="Q54" s="1" t="str">
        <f t="shared" si="1"/>
        <v>Khá</v>
      </c>
    </row>
    <row r="55" spans="1:19" ht="18.75" x14ac:dyDescent="0.3">
      <c r="A55" s="27">
        <v>28</v>
      </c>
      <c r="B55" s="24" t="s">
        <v>65</v>
      </c>
      <c r="C55" s="29" t="s">
        <v>66</v>
      </c>
      <c r="D55" s="8">
        <v>16.75</v>
      </c>
      <c r="E55" s="14"/>
      <c r="F55" s="54" t="s">
        <v>22</v>
      </c>
      <c r="G55" s="8">
        <v>8</v>
      </c>
      <c r="H55" s="8">
        <v>0</v>
      </c>
      <c r="I55" s="8">
        <v>4</v>
      </c>
      <c r="J55" s="8">
        <v>6</v>
      </c>
      <c r="K55" s="8">
        <v>2</v>
      </c>
      <c r="L55" s="8">
        <v>2</v>
      </c>
      <c r="M55" s="14"/>
      <c r="N55" s="61">
        <f t="shared" si="0"/>
        <v>38.75</v>
      </c>
      <c r="O55" s="54" t="s">
        <v>22</v>
      </c>
      <c r="P55" s="14"/>
      <c r="Q55" s="1" t="str">
        <f t="shared" si="1"/>
        <v>Khá</v>
      </c>
    </row>
    <row r="56" spans="1:19" ht="18.75" x14ac:dyDescent="0.3">
      <c r="A56" s="27">
        <v>29</v>
      </c>
      <c r="B56" s="24" t="s">
        <v>133</v>
      </c>
      <c r="C56" s="29" t="s">
        <v>134</v>
      </c>
      <c r="D56" s="8">
        <v>18</v>
      </c>
      <c r="E56" s="14"/>
      <c r="F56" s="54" t="s">
        <v>21</v>
      </c>
      <c r="G56" s="8">
        <v>8</v>
      </c>
      <c r="H56" s="8">
        <v>0</v>
      </c>
      <c r="I56" s="8">
        <v>3</v>
      </c>
      <c r="J56" s="8">
        <v>6</v>
      </c>
      <c r="K56" s="8">
        <v>2</v>
      </c>
      <c r="L56" s="8">
        <v>2</v>
      </c>
      <c r="M56" s="14"/>
      <c r="N56" s="61">
        <f t="shared" si="0"/>
        <v>39</v>
      </c>
      <c r="O56" s="54" t="s">
        <v>22</v>
      </c>
      <c r="P56" s="14"/>
      <c r="Q56" s="1" t="str">
        <f t="shared" si="1"/>
        <v>Khá</v>
      </c>
    </row>
    <row r="57" spans="1:19" ht="18.75" x14ac:dyDescent="0.3">
      <c r="A57" s="27">
        <v>30</v>
      </c>
      <c r="B57" s="24" t="s">
        <v>110</v>
      </c>
      <c r="C57" s="64" t="s">
        <v>111</v>
      </c>
      <c r="D57" s="8">
        <v>18.5</v>
      </c>
      <c r="E57" s="14"/>
      <c r="F57" s="54" t="s">
        <v>21</v>
      </c>
      <c r="G57" s="8">
        <v>8</v>
      </c>
      <c r="H57" s="8">
        <v>0</v>
      </c>
      <c r="I57" s="8">
        <v>2</v>
      </c>
      <c r="J57" s="8">
        <v>6</v>
      </c>
      <c r="K57" s="8">
        <v>2</v>
      </c>
      <c r="L57" s="8">
        <v>2</v>
      </c>
      <c r="M57" s="14"/>
      <c r="N57" s="61">
        <f t="shared" si="0"/>
        <v>38.5</v>
      </c>
      <c r="O57" s="54" t="s">
        <v>22</v>
      </c>
      <c r="P57" s="14"/>
      <c r="Q57" s="1" t="str">
        <f t="shared" si="1"/>
        <v>Khá</v>
      </c>
    </row>
    <row r="58" spans="1:19" ht="19.5" x14ac:dyDescent="0.25">
      <c r="A58" s="15" t="s">
        <v>67</v>
      </c>
      <c r="B58" s="5"/>
      <c r="C58" s="5"/>
      <c r="D58" s="11"/>
      <c r="E58" s="5"/>
      <c r="F58" s="11"/>
      <c r="G58" s="5"/>
      <c r="H58" s="5"/>
      <c r="I58" s="5"/>
      <c r="J58" s="5"/>
      <c r="K58" s="5"/>
      <c r="L58" s="5"/>
      <c r="M58" s="5"/>
      <c r="N58" s="5"/>
      <c r="O58" s="5"/>
      <c r="P58" s="5"/>
      <c r="Q58" s="1">
        <f>COUNTA(Q12:Q57)</f>
        <v>32</v>
      </c>
      <c r="R58" s="1">
        <f>COUNTA(R12:R57)</f>
        <v>13</v>
      </c>
      <c r="S58" s="1">
        <f>SUM(Q58:R58)</f>
        <v>45</v>
      </c>
    </row>
    <row r="59" spans="1:19" ht="18.75" x14ac:dyDescent="0.25">
      <c r="A59" s="15"/>
      <c r="B59" s="5"/>
      <c r="C59" s="5"/>
      <c r="D59" s="11"/>
      <c r="E59" s="5"/>
      <c r="F59" s="11"/>
      <c r="G59" s="5"/>
      <c r="H59" s="5"/>
      <c r="I59" s="5"/>
      <c r="J59" s="5"/>
      <c r="K59" s="5"/>
      <c r="L59" s="5"/>
      <c r="M59" s="5"/>
      <c r="N59" s="5"/>
      <c r="O59" s="5"/>
      <c r="P59" s="5"/>
      <c r="Q59" s="85">
        <f>Q58/S58</f>
        <v>0.71111111111111114</v>
      </c>
    </row>
    <row r="60" spans="1:19" ht="18.75" x14ac:dyDescent="0.25">
      <c r="A60" s="5"/>
      <c r="B60" s="89"/>
      <c r="C60" s="89"/>
      <c r="D60" s="89"/>
      <c r="E60" s="5"/>
      <c r="F60" s="11"/>
      <c r="G60" s="5"/>
      <c r="H60" s="5"/>
      <c r="I60" s="11"/>
      <c r="J60" s="11"/>
      <c r="L60" s="66"/>
      <c r="M60" s="66"/>
      <c r="N60" s="66" t="s">
        <v>68</v>
      </c>
      <c r="O60" s="66"/>
      <c r="P60" s="5"/>
      <c r="Q60" s="1" t="s">
        <v>194</v>
      </c>
      <c r="R60" s="1" t="s">
        <v>194</v>
      </c>
    </row>
    <row r="61" spans="1:19" ht="18.75" x14ac:dyDescent="0.25">
      <c r="A61" s="5"/>
      <c r="B61" s="5"/>
      <c r="C61" s="5"/>
      <c r="D61" s="11"/>
      <c r="E61" s="5"/>
      <c r="F61" s="11"/>
      <c r="G61" s="5"/>
      <c r="H61" s="5"/>
      <c r="I61" s="11"/>
      <c r="J61" s="11"/>
      <c r="L61" s="5"/>
      <c r="M61" s="17"/>
      <c r="N61" s="17"/>
      <c r="O61" s="5"/>
      <c r="P61" s="5"/>
      <c r="Q61" s="1" t="str">
        <f>'HK2'!O13</f>
        <v>Khá</v>
      </c>
    </row>
    <row r="62" spans="1:19" ht="18.75" x14ac:dyDescent="0.25">
      <c r="A62" s="5"/>
      <c r="B62" s="5"/>
      <c r="C62" s="5"/>
      <c r="D62" s="11"/>
      <c r="E62" s="5"/>
      <c r="F62" s="11"/>
      <c r="G62" s="5"/>
      <c r="H62" s="5"/>
      <c r="I62" s="5"/>
      <c r="J62" s="5"/>
      <c r="L62" s="5"/>
      <c r="M62" s="5"/>
      <c r="N62" s="5"/>
      <c r="O62" s="5"/>
      <c r="P62" s="5"/>
      <c r="R62" s="1" t="str">
        <f>'HK2'!O14</f>
        <v>Tốt</v>
      </c>
    </row>
    <row r="63" spans="1:19" ht="18.75" x14ac:dyDescent="0.3">
      <c r="A63" s="5"/>
      <c r="B63" s="5"/>
      <c r="C63" s="5"/>
      <c r="D63" s="11"/>
      <c r="E63" s="5"/>
      <c r="F63" s="11"/>
      <c r="G63" s="5"/>
      <c r="H63" s="5"/>
      <c r="I63" s="5"/>
      <c r="J63" s="5"/>
      <c r="L63" s="5"/>
      <c r="M63" s="5"/>
      <c r="N63" s="5"/>
      <c r="O63" s="5"/>
      <c r="P63" s="9"/>
      <c r="R63" s="1" t="str">
        <f>'HK2'!O15</f>
        <v>Tốt</v>
      </c>
    </row>
    <row r="64" spans="1:19" ht="18.75" x14ac:dyDescent="0.3">
      <c r="A64" s="9"/>
      <c r="B64" s="9"/>
      <c r="C64" s="9"/>
      <c r="D64" s="56"/>
      <c r="E64" s="5"/>
      <c r="F64" s="11"/>
      <c r="G64" s="5"/>
      <c r="H64" s="5"/>
      <c r="I64" s="5"/>
      <c r="J64" s="5"/>
      <c r="L64" s="5"/>
      <c r="M64" s="5"/>
      <c r="N64" s="5"/>
      <c r="O64" s="5"/>
      <c r="P64" s="67"/>
      <c r="Q64" s="1" t="str">
        <f>'HK2'!O16</f>
        <v>Khá</v>
      </c>
    </row>
    <row r="65" spans="1:18" ht="18.75" x14ac:dyDescent="0.3">
      <c r="A65" s="9"/>
      <c r="B65" s="9"/>
      <c r="C65" s="9"/>
      <c r="D65" s="56"/>
      <c r="E65" s="9"/>
      <c r="F65" s="56"/>
      <c r="G65" s="9"/>
      <c r="H65" s="9"/>
      <c r="I65" s="9"/>
      <c r="J65" s="9"/>
      <c r="L65" s="9"/>
      <c r="M65" s="9"/>
      <c r="N65" s="9"/>
      <c r="R65" s="1" t="str">
        <f>'HK2'!O17</f>
        <v>Tốt</v>
      </c>
    </row>
    <row r="66" spans="1:18" ht="18.75" x14ac:dyDescent="0.3">
      <c r="A66" s="9"/>
      <c r="B66" s="90"/>
      <c r="C66" s="90"/>
      <c r="D66" s="90"/>
      <c r="E66" s="18"/>
      <c r="F66" s="67"/>
      <c r="G66" s="18"/>
      <c r="H66" s="18"/>
      <c r="I66" s="18"/>
      <c r="J66" s="18"/>
      <c r="L66" s="67"/>
      <c r="M66" s="67"/>
      <c r="N66" s="67" t="s">
        <v>69</v>
      </c>
      <c r="O66" s="67"/>
      <c r="R66" s="1" t="str">
        <f>'HK2'!O18</f>
        <v>Tốt</v>
      </c>
    </row>
    <row r="67" spans="1:18" x14ac:dyDescent="0.25">
      <c r="Q67" s="1" t="str">
        <f>'HK2'!O19</f>
        <v>Khá</v>
      </c>
    </row>
    <row r="68" spans="1:18" x14ac:dyDescent="0.25">
      <c r="Q68" s="1" t="str">
        <f>'HK2'!O20</f>
        <v>Khá</v>
      </c>
    </row>
    <row r="69" spans="1:18" x14ac:dyDescent="0.25">
      <c r="R69" s="1" t="str">
        <f>'HK2'!O21</f>
        <v>Tốt</v>
      </c>
    </row>
    <row r="70" spans="1:18" x14ac:dyDescent="0.25">
      <c r="R70" s="1" t="str">
        <f>'HK2'!O22</f>
        <v>Tốt</v>
      </c>
    </row>
    <row r="71" spans="1:18" x14ac:dyDescent="0.25">
      <c r="R71" s="1" t="str">
        <f>'HK2'!O23</f>
        <v>Tốt</v>
      </c>
    </row>
    <row r="72" spans="1:18" x14ac:dyDescent="0.25">
      <c r="R72" s="1" t="str">
        <f>'HK2'!O24</f>
        <v>Tốt</v>
      </c>
    </row>
    <row r="73" spans="1:18" x14ac:dyDescent="0.25">
      <c r="R73" s="1" t="str">
        <f>'HK2'!O25</f>
        <v>Tốt</v>
      </c>
    </row>
    <row r="74" spans="1:18" x14ac:dyDescent="0.25">
      <c r="R74" s="1" t="str">
        <f>'HK2'!O26</f>
        <v>Tốt</v>
      </c>
    </row>
    <row r="75" spans="1:18" x14ac:dyDescent="0.25">
      <c r="R75" s="1" t="str">
        <f>'HK2'!O27</f>
        <v>Tốt</v>
      </c>
    </row>
    <row r="76" spans="1:18" x14ac:dyDescent="0.25">
      <c r="R76" s="1" t="str">
        <f>'HK2'!O28</f>
        <v>Tốt</v>
      </c>
    </row>
    <row r="78" spans="1:18" x14ac:dyDescent="0.25">
      <c r="Q78" s="1" t="str">
        <f>'HK2'!O30</f>
        <v>Khá</v>
      </c>
    </row>
    <row r="79" spans="1:18" x14ac:dyDescent="0.25">
      <c r="Q79" s="1" t="str">
        <f>'HK2'!O31</f>
        <v>Khá</v>
      </c>
    </row>
    <row r="80" spans="1:18" x14ac:dyDescent="0.25">
      <c r="Q80" s="1" t="str">
        <f>'HK2'!O32</f>
        <v>Khá</v>
      </c>
    </row>
    <row r="81" spans="17:17" x14ac:dyDescent="0.25">
      <c r="Q81" s="1" t="str">
        <f>'HK2'!O33</f>
        <v>Khá</v>
      </c>
    </row>
    <row r="82" spans="17:17" x14ac:dyDescent="0.25">
      <c r="Q82" s="1" t="str">
        <f>'HK2'!O34</f>
        <v>Khá</v>
      </c>
    </row>
    <row r="83" spans="17:17" x14ac:dyDescent="0.25">
      <c r="Q83" s="1" t="str">
        <f>'HK2'!O35</f>
        <v>Khá</v>
      </c>
    </row>
    <row r="84" spans="17:17" x14ac:dyDescent="0.25">
      <c r="Q84" s="1" t="str">
        <f>'HK2'!O36</f>
        <v>Khá</v>
      </c>
    </row>
    <row r="85" spans="17:17" x14ac:dyDescent="0.25">
      <c r="Q85" s="1" t="str">
        <f>'HK2'!O37</f>
        <v>Khá</v>
      </c>
    </row>
    <row r="86" spans="17:17" x14ac:dyDescent="0.25">
      <c r="Q86" s="1" t="str">
        <f>'HK2'!O38</f>
        <v>Khá</v>
      </c>
    </row>
    <row r="87" spans="17:17" x14ac:dyDescent="0.25">
      <c r="Q87" s="1" t="str">
        <f>'HK2'!O39</f>
        <v>Khá</v>
      </c>
    </row>
    <row r="88" spans="17:17" x14ac:dyDescent="0.25">
      <c r="Q88" s="1" t="str">
        <f>'HK2'!O40</f>
        <v>Khá</v>
      </c>
    </row>
    <row r="89" spans="17:17" x14ac:dyDescent="0.25">
      <c r="Q89" s="1" t="str">
        <f>'HK2'!O41</f>
        <v>Khá</v>
      </c>
    </row>
    <row r="90" spans="17:17" x14ac:dyDescent="0.25">
      <c r="Q90" s="1" t="str">
        <f>'HK2'!O42</f>
        <v>Khá</v>
      </c>
    </row>
    <row r="91" spans="17:17" x14ac:dyDescent="0.25">
      <c r="Q91" s="1" t="str">
        <f>'HK2'!O43</f>
        <v>Khá</v>
      </c>
    </row>
    <row r="92" spans="17:17" x14ac:dyDescent="0.25">
      <c r="Q92" s="1" t="str">
        <f>'HK2'!O44</f>
        <v>Khá</v>
      </c>
    </row>
    <row r="93" spans="17:17" x14ac:dyDescent="0.25">
      <c r="Q93" s="1" t="str">
        <f>'HK2'!O45</f>
        <v>Khá</v>
      </c>
    </row>
    <row r="94" spans="17:17" x14ac:dyDescent="0.25">
      <c r="Q94" s="1" t="str">
        <f>'HK2'!O46</f>
        <v>Khá</v>
      </c>
    </row>
    <row r="95" spans="17:17" x14ac:dyDescent="0.25">
      <c r="Q95" s="1" t="str">
        <f>'HK2'!O47</f>
        <v>Khá</v>
      </c>
    </row>
    <row r="96" spans="17:17" x14ac:dyDescent="0.25">
      <c r="Q96" s="1" t="str">
        <f>'HK2'!O48</f>
        <v>Khá</v>
      </c>
    </row>
    <row r="97" spans="17:19" x14ac:dyDescent="0.25">
      <c r="Q97" s="1" t="str">
        <f>'HK2'!O49</f>
        <v>Khá</v>
      </c>
    </row>
    <row r="98" spans="17:19" x14ac:dyDescent="0.25">
      <c r="Q98" s="1" t="str">
        <f>'HK2'!O50</f>
        <v>Khá</v>
      </c>
    </row>
    <row r="99" spans="17:19" x14ac:dyDescent="0.25">
      <c r="Q99" s="1" t="str">
        <f>'HK2'!O51</f>
        <v>Khá</v>
      </c>
    </row>
    <row r="100" spans="17:19" x14ac:dyDescent="0.25">
      <c r="Q100" s="1" t="str">
        <f>'HK2'!O52</f>
        <v>Khá</v>
      </c>
    </row>
    <row r="101" spans="17:19" x14ac:dyDescent="0.25">
      <c r="Q101" s="1" t="str">
        <f>'HK2'!O53</f>
        <v>Khá</v>
      </c>
    </row>
    <row r="102" spans="17:19" x14ac:dyDescent="0.25">
      <c r="Q102" s="1" t="str">
        <f>'HK2'!O54</f>
        <v>Khá</v>
      </c>
    </row>
    <row r="103" spans="17:19" x14ac:dyDescent="0.25">
      <c r="Q103" s="1" t="str">
        <f>'HK2'!O55</f>
        <v>Khá</v>
      </c>
    </row>
    <row r="104" spans="17:19" x14ac:dyDescent="0.25">
      <c r="Q104" s="1" t="str">
        <f>'HK2'!O56</f>
        <v>Khá</v>
      </c>
    </row>
    <row r="105" spans="17:19" x14ac:dyDescent="0.25">
      <c r="Q105" s="1" t="str">
        <f>'HK2'!O57</f>
        <v>Khá</v>
      </c>
    </row>
    <row r="106" spans="17:19" x14ac:dyDescent="0.25">
      <c r="Q106" s="1" t="str">
        <f>'HK2'!O58</f>
        <v>Khá</v>
      </c>
    </row>
    <row r="107" spans="17:19" x14ac:dyDescent="0.25">
      <c r="Q107" s="1" t="str">
        <f>'HK2'!O59</f>
        <v>Khá</v>
      </c>
    </row>
    <row r="108" spans="17:19" x14ac:dyDescent="0.25">
      <c r="Q108" s="1">
        <f>COUNTA(Q10:Q107)</f>
        <v>69</v>
      </c>
      <c r="R108" s="1">
        <f>COUNTA(R10:R107)</f>
        <v>27</v>
      </c>
      <c r="S108" s="1">
        <f>SUM(Q108:R108)</f>
        <v>96</v>
      </c>
    </row>
    <row r="109" spans="17:19" x14ac:dyDescent="0.25">
      <c r="Q109" s="1">
        <f>Q108/S108</f>
        <v>0.71875</v>
      </c>
      <c r="R109" s="1">
        <f>R108/S108</f>
        <v>0.28125</v>
      </c>
    </row>
    <row r="110" spans="17:19" x14ac:dyDescent="0.25">
      <c r="Q110" s="1">
        <v>36</v>
      </c>
      <c r="R110" s="1">
        <v>14</v>
      </c>
      <c r="S110" s="1">
        <f>SUM(Q110:R110)</f>
        <v>50</v>
      </c>
    </row>
    <row r="111" spans="17:19" x14ac:dyDescent="0.25">
      <c r="Q111" s="1">
        <f>Q110/S110</f>
        <v>0.72</v>
      </c>
      <c r="R111" s="1">
        <f>R110/S110</f>
        <v>0.28000000000000003</v>
      </c>
    </row>
  </sheetData>
  <mergeCells count="21">
    <mergeCell ref="A5:P6"/>
    <mergeCell ref="A1:E1"/>
    <mergeCell ref="K1:P1"/>
    <mergeCell ref="A2:E2"/>
    <mergeCell ref="K2:P2"/>
    <mergeCell ref="A3:E3"/>
    <mergeCell ref="A7:P7"/>
    <mergeCell ref="A8:P8"/>
    <mergeCell ref="A9:A10"/>
    <mergeCell ref="B9:C10"/>
    <mergeCell ref="D9:E9"/>
    <mergeCell ref="G9:I9"/>
    <mergeCell ref="J9:L9"/>
    <mergeCell ref="M9:M10"/>
    <mergeCell ref="N9:N10"/>
    <mergeCell ref="O9:O10"/>
    <mergeCell ref="P9:P10"/>
    <mergeCell ref="A11:C11"/>
    <mergeCell ref="A27:C27"/>
    <mergeCell ref="B60:D60"/>
    <mergeCell ref="B66:D6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HK1</vt:lpstr>
      <vt:lpstr>HK2</vt:lpstr>
      <vt:lpstr>Sheet1</vt:lpstr>
      <vt:lpstr>Sheet2</vt:lpstr>
      <vt:lpstr>Sheet3</vt:lpstr>
      <vt:lpstr>'HK1'!Print_Titles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2019-08-05T02:06:47Z</cp:lastPrinted>
  <dcterms:created xsi:type="dcterms:W3CDTF">2018-07-23T06:26:25Z</dcterms:created>
  <dcterms:modified xsi:type="dcterms:W3CDTF">2019-08-05T02:23:08Z</dcterms:modified>
</cp:coreProperties>
</file>